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0785\Documents\Gyozy\Personal\Gombfoci\2018\NB II\"/>
    </mc:Choice>
  </mc:AlternateContent>
  <bookViews>
    <workbookView xWindow="0" yWindow="0" windowWidth="20160" windowHeight="8724" firstSheet="1" activeTab="2"/>
  </bookViews>
  <sheets>
    <sheet name="Lebonyolítás" sheetId="11" r:id="rId1"/>
    <sheet name="1. forduló tabella" sheetId="12" r:id="rId2"/>
    <sheet name="2. forduló tabella" sheetId="10" r:id="rId3"/>
    <sheet name="11.00" sheetId="1" r:id="rId4"/>
    <sheet name="12.10" sheetId="2" r:id="rId5"/>
    <sheet name="13.20" sheetId="3" r:id="rId6"/>
    <sheet name="14.50" sheetId="4" r:id="rId7"/>
    <sheet name="16.00" sheetId="5" r:id="rId8"/>
    <sheet name="17.10" sheetId="6" r:id="rId9"/>
    <sheet name="09.30" sheetId="7" r:id="rId10"/>
    <sheet name="10.40" sheetId="8" r:id="rId11"/>
    <sheet name="11.50" sheetId="9" r:id="rId12"/>
    <sheet name="Egyéni" sheetId="17" r:id="rId13"/>
    <sheet name="Rangsorok" sheetId="16" r:id="rId14"/>
    <sheet name="1. ford. Ve" sheetId="18" r:id="rId1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0" i="17" l="1"/>
  <c r="V68" i="17"/>
  <c r="V69" i="17"/>
  <c r="U69" i="17" l="1"/>
  <c r="T69" i="17"/>
  <c r="U68" i="17"/>
  <c r="T68" i="17"/>
  <c r="V67" i="17"/>
  <c r="U67" i="17"/>
  <c r="T67" i="17"/>
  <c r="U66" i="17"/>
  <c r="T66" i="17"/>
  <c r="V66" i="17" s="1"/>
  <c r="U65" i="17"/>
  <c r="T65" i="17"/>
  <c r="V65" i="17" s="1"/>
  <c r="U64" i="17"/>
  <c r="S64" i="17"/>
  <c r="R64" i="17"/>
  <c r="Q64" i="17"/>
  <c r="P64" i="17"/>
  <c r="O64" i="17"/>
  <c r="N64" i="17"/>
  <c r="M64" i="17"/>
  <c r="L64" i="17"/>
  <c r="K64" i="17"/>
  <c r="J64" i="17"/>
  <c r="I64" i="17"/>
  <c r="H64" i="17"/>
  <c r="G64" i="17"/>
  <c r="F64" i="17"/>
  <c r="E64" i="17"/>
  <c r="D64" i="17"/>
  <c r="C64" i="17"/>
  <c r="B64" i="17"/>
  <c r="U63" i="17"/>
  <c r="T63" i="17"/>
  <c r="V63" i="17" s="1"/>
  <c r="U62" i="17"/>
  <c r="T62" i="17"/>
  <c r="V62" i="17" s="1"/>
  <c r="U61" i="17"/>
  <c r="T61" i="17"/>
  <c r="V61" i="17" s="1"/>
  <c r="U60" i="17"/>
  <c r="T60" i="17"/>
  <c r="V60" i="17" s="1"/>
  <c r="V59" i="17"/>
  <c r="U59" i="17"/>
  <c r="T59" i="17"/>
  <c r="V58" i="17"/>
  <c r="U58" i="17"/>
  <c r="U57" i="17" s="1"/>
  <c r="T58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C57" i="17"/>
  <c r="B57" i="17"/>
  <c r="U56" i="17"/>
  <c r="T56" i="17"/>
  <c r="V56" i="17" s="1"/>
  <c r="U55" i="17"/>
  <c r="T55" i="17"/>
  <c r="V55" i="17" s="1"/>
  <c r="V54" i="17"/>
  <c r="U54" i="17"/>
  <c r="T54" i="17"/>
  <c r="V53" i="17"/>
  <c r="U53" i="17"/>
  <c r="U49" i="17" s="1"/>
  <c r="T53" i="17"/>
  <c r="U52" i="17"/>
  <c r="T52" i="17"/>
  <c r="V52" i="17" s="1"/>
  <c r="U51" i="17"/>
  <c r="T51" i="17"/>
  <c r="V51" i="17" s="1"/>
  <c r="U50" i="17"/>
  <c r="T50" i="17"/>
  <c r="V50" i="17" s="1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T49" i="17" s="1"/>
  <c r="V48" i="17"/>
  <c r="U48" i="17"/>
  <c r="T48" i="17"/>
  <c r="U47" i="17"/>
  <c r="T47" i="17"/>
  <c r="V47" i="17" s="1"/>
  <c r="U46" i="17"/>
  <c r="T46" i="17"/>
  <c r="V46" i="17" s="1"/>
  <c r="V45" i="17"/>
  <c r="U45" i="17"/>
  <c r="T45" i="17"/>
  <c r="U44" i="17"/>
  <c r="T44" i="17"/>
  <c r="V44" i="17" s="1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B43" i="17"/>
  <c r="U42" i="17"/>
  <c r="T42" i="17"/>
  <c r="V42" i="17" s="1"/>
  <c r="U41" i="17"/>
  <c r="T41" i="17"/>
  <c r="V41" i="17" s="1"/>
  <c r="V40" i="17"/>
  <c r="U40" i="17"/>
  <c r="T40" i="17"/>
  <c r="U39" i="17"/>
  <c r="T39" i="17"/>
  <c r="V39" i="17" s="1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C38" i="17"/>
  <c r="B38" i="17"/>
  <c r="U37" i="17"/>
  <c r="T37" i="17"/>
  <c r="V37" i="17" s="1"/>
  <c r="U36" i="17"/>
  <c r="T36" i="17"/>
  <c r="V36" i="17" s="1"/>
  <c r="V35" i="17"/>
  <c r="U35" i="17"/>
  <c r="T35" i="17"/>
  <c r="U34" i="17"/>
  <c r="T34" i="17"/>
  <c r="V34" i="17" s="1"/>
  <c r="U33" i="17"/>
  <c r="T33" i="17"/>
  <c r="V33" i="17" s="1"/>
  <c r="U32" i="17"/>
  <c r="U31" i="17" s="1"/>
  <c r="T32" i="17"/>
  <c r="V32" i="17" s="1"/>
  <c r="S31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V30" i="17"/>
  <c r="U30" i="17"/>
  <c r="T30" i="17"/>
  <c r="V29" i="17"/>
  <c r="U29" i="17"/>
  <c r="T29" i="17"/>
  <c r="U28" i="17"/>
  <c r="T28" i="17"/>
  <c r="V28" i="17" s="1"/>
  <c r="U27" i="17"/>
  <c r="T27" i="17"/>
  <c r="V27" i="17" s="1"/>
  <c r="U26" i="17"/>
  <c r="T26" i="17"/>
  <c r="V26" i="17" s="1"/>
  <c r="U25" i="17"/>
  <c r="T25" i="17"/>
  <c r="V25" i="17" s="1"/>
  <c r="U24" i="17"/>
  <c r="U23" i="17" s="1"/>
  <c r="T24" i="17"/>
  <c r="V24" i="17" s="1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U22" i="17"/>
  <c r="T22" i="17"/>
  <c r="V22" i="17" s="1"/>
  <c r="U21" i="17"/>
  <c r="T21" i="17"/>
  <c r="V21" i="17" s="1"/>
  <c r="U20" i="17"/>
  <c r="T20" i="17"/>
  <c r="V20" i="17" s="1"/>
  <c r="U19" i="17"/>
  <c r="T19" i="17"/>
  <c r="V19" i="17" s="1"/>
  <c r="U18" i="17"/>
  <c r="T18" i="17"/>
  <c r="V18" i="17" s="1"/>
  <c r="V17" i="17"/>
  <c r="U17" i="17"/>
  <c r="T17" i="17"/>
  <c r="S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U14" i="17"/>
  <c r="T14" i="17"/>
  <c r="V14" i="17" s="1"/>
  <c r="U13" i="17"/>
  <c r="T13" i="17"/>
  <c r="V13" i="17" s="1"/>
  <c r="U12" i="17"/>
  <c r="T12" i="17"/>
  <c r="V12" i="17" s="1"/>
  <c r="V11" i="17"/>
  <c r="U11" i="17"/>
  <c r="T11" i="17"/>
  <c r="V10" i="17"/>
  <c r="U10" i="17"/>
  <c r="U9" i="17" s="1"/>
  <c r="T10" i="17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V8" i="17"/>
  <c r="U8" i="17"/>
  <c r="T8" i="17"/>
  <c r="U7" i="17"/>
  <c r="T7" i="17"/>
  <c r="V7" i="17" s="1"/>
  <c r="U6" i="17"/>
  <c r="T6" i="17"/>
  <c r="V6" i="17" s="1"/>
  <c r="V5" i="17"/>
  <c r="U5" i="17"/>
  <c r="T5" i="17"/>
  <c r="U4" i="17"/>
  <c r="T4" i="17"/>
  <c r="V4" i="17" s="1"/>
  <c r="U3" i="17"/>
  <c r="T3" i="17"/>
  <c r="V3" i="17" s="1"/>
  <c r="S2" i="17"/>
  <c r="R2" i="17"/>
  <c r="Q2" i="17"/>
  <c r="P2" i="17"/>
  <c r="O2" i="17"/>
  <c r="N2" i="17"/>
  <c r="M2" i="17"/>
  <c r="L2" i="17"/>
  <c r="K2" i="17"/>
  <c r="J2" i="17"/>
  <c r="I2" i="17"/>
  <c r="H2" i="17"/>
  <c r="G2" i="17"/>
  <c r="F2" i="17"/>
  <c r="E2" i="17"/>
  <c r="D2" i="17"/>
  <c r="C2" i="17"/>
  <c r="B2" i="17"/>
  <c r="T16" i="17" l="1"/>
  <c r="U16" i="17"/>
  <c r="T57" i="17"/>
  <c r="U2" i="17"/>
  <c r="T9" i="17"/>
  <c r="T38" i="17"/>
  <c r="T43" i="17"/>
  <c r="T64" i="17"/>
  <c r="T2" i="17"/>
  <c r="T23" i="17"/>
  <c r="T31" i="17"/>
  <c r="U38" i="17"/>
  <c r="U43" i="17"/>
  <c r="R68" i="12"/>
  <c r="L68" i="12"/>
  <c r="R67" i="12"/>
  <c r="L67" i="12"/>
  <c r="R66" i="12"/>
  <c r="L66" i="12"/>
  <c r="R65" i="12"/>
  <c r="L65" i="12"/>
  <c r="R63" i="12"/>
  <c r="L63" i="12"/>
  <c r="R62" i="12"/>
  <c r="L62" i="12"/>
  <c r="R61" i="12"/>
  <c r="L61" i="12"/>
  <c r="R60" i="12"/>
  <c r="L60" i="12"/>
  <c r="R58" i="12"/>
  <c r="L58" i="12"/>
  <c r="R57" i="12"/>
  <c r="L57" i="12"/>
  <c r="R56" i="12"/>
  <c r="L56" i="12"/>
  <c r="R55" i="12"/>
  <c r="L55" i="12"/>
  <c r="R53" i="12"/>
  <c r="L53" i="12"/>
  <c r="R52" i="12"/>
  <c r="L52" i="12"/>
  <c r="R51" i="12"/>
  <c r="L51" i="12"/>
  <c r="R50" i="12"/>
  <c r="L50" i="12"/>
  <c r="R48" i="12"/>
  <c r="L48" i="12"/>
  <c r="R47" i="12"/>
  <c r="L47" i="12"/>
  <c r="R46" i="12"/>
  <c r="L46" i="12"/>
  <c r="R45" i="12"/>
  <c r="L45" i="12"/>
  <c r="R43" i="12"/>
  <c r="L43" i="12"/>
  <c r="R42" i="12"/>
  <c r="L42" i="12"/>
  <c r="R41" i="12"/>
  <c r="L41" i="12"/>
  <c r="R40" i="12"/>
  <c r="L40" i="12"/>
  <c r="R38" i="12"/>
  <c r="L38" i="12"/>
  <c r="R37" i="12"/>
  <c r="L37" i="12"/>
  <c r="R36" i="12"/>
  <c r="L36" i="12"/>
  <c r="R35" i="12"/>
  <c r="L35" i="12"/>
  <c r="R33" i="12"/>
  <c r="L33" i="12"/>
  <c r="R32" i="12"/>
  <c r="L32" i="12"/>
  <c r="R31" i="12"/>
  <c r="L31" i="12"/>
  <c r="R30" i="12"/>
  <c r="L30" i="12"/>
  <c r="R28" i="12"/>
  <c r="L28" i="12"/>
  <c r="R27" i="12"/>
  <c r="L27" i="12"/>
  <c r="R26" i="12"/>
  <c r="L26" i="12"/>
  <c r="R25" i="12"/>
  <c r="L25" i="12"/>
  <c r="R23" i="12"/>
  <c r="L23" i="12"/>
  <c r="R22" i="12"/>
  <c r="L22" i="12"/>
  <c r="R21" i="12"/>
  <c r="L21" i="12"/>
  <c r="R20" i="12"/>
  <c r="L20" i="12"/>
  <c r="R18" i="12"/>
  <c r="L18" i="12"/>
  <c r="R17" i="12"/>
  <c r="L17" i="12"/>
  <c r="R16" i="12"/>
  <c r="L16" i="12"/>
  <c r="R15" i="12"/>
  <c r="L15" i="12"/>
  <c r="R14" i="12"/>
  <c r="L14" i="12"/>
  <c r="AJ12" i="12"/>
  <c r="AI12" i="12"/>
  <c r="AF12" i="12"/>
  <c r="AE12" i="12"/>
  <c r="AG12" i="12" s="1"/>
  <c r="AB12" i="12"/>
  <c r="AA12" i="12"/>
  <c r="X12" i="12"/>
  <c r="W12" i="12"/>
  <c r="Y12" i="12" s="1"/>
  <c r="T12" i="12"/>
  <c r="U12" i="12" s="1"/>
  <c r="S12" i="12"/>
  <c r="P12" i="12"/>
  <c r="O12" i="12"/>
  <c r="AU12" i="12" s="1"/>
  <c r="L12" i="12"/>
  <c r="K12" i="12"/>
  <c r="M12" i="12" s="1"/>
  <c r="H12" i="12"/>
  <c r="G12" i="12"/>
  <c r="I12" i="12" s="1"/>
  <c r="D12" i="12"/>
  <c r="E12" i="12" s="1"/>
  <c r="C12" i="12"/>
  <c r="AN11" i="12"/>
  <c r="AO11" i="12" s="1"/>
  <c r="AM11" i="12"/>
  <c r="AF11" i="12"/>
  <c r="AE11" i="12"/>
  <c r="AB11" i="12"/>
  <c r="AA11" i="12"/>
  <c r="X11" i="12"/>
  <c r="W11" i="12"/>
  <c r="Y11" i="12" s="1"/>
  <c r="T11" i="12"/>
  <c r="S11" i="12"/>
  <c r="P11" i="12"/>
  <c r="O11" i="12"/>
  <c r="AU11" i="12" s="1"/>
  <c r="L11" i="12"/>
  <c r="K11" i="12"/>
  <c r="M11" i="12" s="1"/>
  <c r="H11" i="12"/>
  <c r="G11" i="12"/>
  <c r="I11" i="12" s="1"/>
  <c r="D11" i="12"/>
  <c r="C11" i="12"/>
  <c r="AN10" i="12"/>
  <c r="AO10" i="12" s="1"/>
  <c r="AM10" i="12"/>
  <c r="AJ10" i="12"/>
  <c r="AI10" i="12"/>
  <c r="AB10" i="12"/>
  <c r="AA10" i="12"/>
  <c r="X10" i="12"/>
  <c r="W10" i="12"/>
  <c r="Y10" i="12" s="1"/>
  <c r="T10" i="12"/>
  <c r="S10" i="12"/>
  <c r="P10" i="12"/>
  <c r="O10" i="12"/>
  <c r="AU10" i="12" s="1"/>
  <c r="L10" i="12"/>
  <c r="K10" i="12"/>
  <c r="M10" i="12" s="1"/>
  <c r="H10" i="12"/>
  <c r="G10" i="12"/>
  <c r="I10" i="12" s="1"/>
  <c r="D10" i="12"/>
  <c r="C10" i="12"/>
  <c r="AN9" i="12"/>
  <c r="AO9" i="12" s="1"/>
  <c r="AM9" i="12"/>
  <c r="AJ9" i="12"/>
  <c r="AI9" i="12"/>
  <c r="AF9" i="12"/>
  <c r="AE9" i="12"/>
  <c r="X9" i="12"/>
  <c r="W9" i="12"/>
  <c r="Y9" i="12" s="1"/>
  <c r="T9" i="12"/>
  <c r="S9" i="12"/>
  <c r="P9" i="12"/>
  <c r="O9" i="12"/>
  <c r="AU9" i="12" s="1"/>
  <c r="L9" i="12"/>
  <c r="K9" i="12"/>
  <c r="M9" i="12" s="1"/>
  <c r="H9" i="12"/>
  <c r="G9" i="12"/>
  <c r="I9" i="12" s="1"/>
  <c r="D9" i="12"/>
  <c r="C9" i="12"/>
  <c r="AN8" i="12"/>
  <c r="AO8" i="12" s="1"/>
  <c r="AM8" i="12"/>
  <c r="AJ8" i="12"/>
  <c r="AI8" i="12"/>
  <c r="AF8" i="12"/>
  <c r="AE8" i="12"/>
  <c r="AB8" i="12"/>
  <c r="AA8" i="12"/>
  <c r="AC8" i="12" s="1"/>
  <c r="T8" i="12"/>
  <c r="S8" i="12"/>
  <c r="P8" i="12"/>
  <c r="O8" i="12"/>
  <c r="AU8" i="12" s="1"/>
  <c r="L8" i="12"/>
  <c r="K8" i="12"/>
  <c r="M8" i="12" s="1"/>
  <c r="H8" i="12"/>
  <c r="G8" i="12"/>
  <c r="I8" i="12" s="1"/>
  <c r="D8" i="12"/>
  <c r="C8" i="12"/>
  <c r="AN7" i="12"/>
  <c r="AO7" i="12" s="1"/>
  <c r="AM7" i="12"/>
  <c r="AJ7" i="12"/>
  <c r="AI7" i="12"/>
  <c r="AF7" i="12"/>
  <c r="AE7" i="12"/>
  <c r="AB7" i="12"/>
  <c r="AA7" i="12"/>
  <c r="AC7" i="12" s="1"/>
  <c r="X7" i="12"/>
  <c r="W7" i="12"/>
  <c r="P7" i="12"/>
  <c r="O7" i="12"/>
  <c r="AU7" i="12" s="1"/>
  <c r="L7" i="12"/>
  <c r="K7" i="12"/>
  <c r="M7" i="12" s="1"/>
  <c r="H7" i="12"/>
  <c r="G7" i="12"/>
  <c r="I7" i="12" s="1"/>
  <c r="D7" i="12"/>
  <c r="C7" i="12"/>
  <c r="AN6" i="12"/>
  <c r="AO6" i="12" s="1"/>
  <c r="AM6" i="12"/>
  <c r="AJ6" i="12"/>
  <c r="AI6" i="12"/>
  <c r="AF6" i="12"/>
  <c r="AE6" i="12"/>
  <c r="AB6" i="12"/>
  <c r="AA6" i="12"/>
  <c r="AC6" i="12" s="1"/>
  <c r="X6" i="12"/>
  <c r="W6" i="12"/>
  <c r="T6" i="12"/>
  <c r="S6" i="12"/>
  <c r="U6" i="12" s="1"/>
  <c r="L6" i="12"/>
  <c r="K6" i="12"/>
  <c r="M6" i="12" s="1"/>
  <c r="H6" i="12"/>
  <c r="G6" i="12"/>
  <c r="I6" i="12" s="1"/>
  <c r="D6" i="12"/>
  <c r="C6" i="12"/>
  <c r="AN5" i="12"/>
  <c r="AO5" i="12" s="1"/>
  <c r="AM5" i="12"/>
  <c r="AJ5" i="12"/>
  <c r="AI5" i="12"/>
  <c r="AF5" i="12"/>
  <c r="AE5" i="12"/>
  <c r="AB5" i="12"/>
  <c r="AA5" i="12"/>
  <c r="AC5" i="12" s="1"/>
  <c r="X5" i="12"/>
  <c r="W5" i="12"/>
  <c r="T5" i="12"/>
  <c r="S5" i="12"/>
  <c r="U5" i="12" s="1"/>
  <c r="P5" i="12"/>
  <c r="O5" i="12"/>
  <c r="Q5" i="12" s="1"/>
  <c r="H5" i="12"/>
  <c r="G5" i="12"/>
  <c r="I5" i="12" s="1"/>
  <c r="D5" i="12"/>
  <c r="C5" i="12"/>
  <c r="AN4" i="12"/>
  <c r="AO4" i="12" s="1"/>
  <c r="AM4" i="12"/>
  <c r="AJ4" i="12"/>
  <c r="AI4" i="12"/>
  <c r="AF4" i="12"/>
  <c r="AE4" i="12"/>
  <c r="AB4" i="12"/>
  <c r="AA4" i="12"/>
  <c r="AC4" i="12" s="1"/>
  <c r="X4" i="12"/>
  <c r="W4" i="12"/>
  <c r="T4" i="12"/>
  <c r="S4" i="12"/>
  <c r="U4" i="12" s="1"/>
  <c r="P4" i="12"/>
  <c r="O4" i="12"/>
  <c r="Q4" i="12" s="1"/>
  <c r="L4" i="12"/>
  <c r="K4" i="12"/>
  <c r="M4" i="12" s="1"/>
  <c r="D4" i="12"/>
  <c r="C4" i="12"/>
  <c r="AN3" i="12"/>
  <c r="AO3" i="12" s="1"/>
  <c r="AM3" i="12"/>
  <c r="AJ3" i="12"/>
  <c r="AI3" i="12"/>
  <c r="AF3" i="12"/>
  <c r="AE3" i="12"/>
  <c r="AB3" i="12"/>
  <c r="AA3" i="12"/>
  <c r="AC3" i="12" s="1"/>
  <c r="X3" i="12"/>
  <c r="W3" i="12"/>
  <c r="T3" i="12"/>
  <c r="S3" i="12"/>
  <c r="U3" i="12" s="1"/>
  <c r="P3" i="12"/>
  <c r="O3" i="12"/>
  <c r="Q3" i="12" s="1"/>
  <c r="L3" i="12"/>
  <c r="K3" i="12"/>
  <c r="M3" i="12" s="1"/>
  <c r="H3" i="12"/>
  <c r="G3" i="12"/>
  <c r="AL2" i="12"/>
  <c r="AH2" i="12"/>
  <c r="AD2" i="12"/>
  <c r="Z2" i="12"/>
  <c r="V2" i="12"/>
  <c r="R2" i="12"/>
  <c r="N2" i="12"/>
  <c r="J2" i="12"/>
  <c r="F2" i="12"/>
  <c r="B2" i="12"/>
  <c r="AZ12" i="12" l="1"/>
  <c r="AV3" i="12"/>
  <c r="AK3" i="12"/>
  <c r="AV4" i="12"/>
  <c r="AK4" i="12"/>
  <c r="AV5" i="12"/>
  <c r="AK5" i="12"/>
  <c r="AK6" i="12"/>
  <c r="AV7" i="12"/>
  <c r="AZ7" i="12" s="1"/>
  <c r="AK7" i="12"/>
  <c r="AV8" i="12"/>
  <c r="AZ8" i="12" s="1"/>
  <c r="AK8" i="12"/>
  <c r="AV9" i="12"/>
  <c r="AK9" i="12"/>
  <c r="AV10" i="12"/>
  <c r="AZ10" i="12" s="1"/>
  <c r="AK10" i="12"/>
  <c r="AV11" i="12"/>
  <c r="AZ11" i="12" s="1"/>
  <c r="AG11" i="12"/>
  <c r="AV12" i="12"/>
  <c r="AZ9" i="12"/>
  <c r="Y3" i="12"/>
  <c r="AG3" i="12"/>
  <c r="Y4" i="12"/>
  <c r="AG4" i="12"/>
  <c r="Y5" i="12"/>
  <c r="AG5" i="12"/>
  <c r="Y6" i="12"/>
  <c r="AG6" i="12"/>
  <c r="Y7" i="12"/>
  <c r="AG7" i="12"/>
  <c r="U8" i="12"/>
  <c r="AG8" i="12"/>
  <c r="U9" i="12"/>
  <c r="AG9" i="12"/>
  <c r="U10" i="12"/>
  <c r="AC10" i="12"/>
  <c r="U11" i="12"/>
  <c r="AC11" i="12"/>
  <c r="AC12" i="12"/>
  <c r="AK12" i="12"/>
  <c r="I3" i="12"/>
  <c r="AR3" i="12" s="1"/>
  <c r="E4" i="12"/>
  <c r="E5" i="12"/>
  <c r="AS5" i="12" s="1"/>
  <c r="E6" i="12"/>
  <c r="AT6" i="12"/>
  <c r="E7" i="12"/>
  <c r="AS7" i="12" s="1"/>
  <c r="E9" i="12"/>
  <c r="E10" i="12"/>
  <c r="E11" i="12"/>
  <c r="AR11" i="12" s="1"/>
  <c r="AT5" i="12"/>
  <c r="E8" i="12"/>
  <c r="AU3" i="12"/>
  <c r="AZ3" i="12" s="1"/>
  <c r="AU4" i="12"/>
  <c r="AZ4" i="12" s="1"/>
  <c r="AU5" i="12"/>
  <c r="AZ5" i="12" s="1"/>
  <c r="AU6" i="12"/>
  <c r="Q7" i="12"/>
  <c r="Q8" i="12"/>
  <c r="Q9" i="12"/>
  <c r="Q10" i="12"/>
  <c r="AS10" i="12" s="1"/>
  <c r="Q11" i="12"/>
  <c r="Q12" i="12"/>
  <c r="AT12" i="12" s="1"/>
  <c r="AV6" i="12"/>
  <c r="AR12" i="12"/>
  <c r="AR7" i="12" l="1"/>
  <c r="AR10" i="12"/>
  <c r="AR6" i="12"/>
  <c r="AS6" i="12"/>
  <c r="AW6" i="12" s="1"/>
  <c r="AZ6" i="12"/>
  <c r="AT8" i="12"/>
  <c r="AS9" i="12"/>
  <c r="AS12" i="12"/>
  <c r="AQ12" i="12" s="1"/>
  <c r="AR4" i="12"/>
  <c r="AR5" i="12"/>
  <c r="AW7" i="12"/>
  <c r="AW10" i="12"/>
  <c r="AT7" i="12"/>
  <c r="AQ7" i="12" s="1"/>
  <c r="AS3" i="12"/>
  <c r="AW3" i="12" s="1"/>
  <c r="AS8" i="12"/>
  <c r="AT4" i="12"/>
  <c r="AR9" i="12"/>
  <c r="AW12" i="12"/>
  <c r="AT11" i="12"/>
  <c r="AT9" i="12"/>
  <c r="AS11" i="12"/>
  <c r="AW11" i="12" s="1"/>
  <c r="AT3" i="12"/>
  <c r="AW5" i="12"/>
  <c r="AQ5" i="12"/>
  <c r="AR8" i="12"/>
  <c r="AT10" i="12"/>
  <c r="AQ10" i="12" s="1"/>
  <c r="AS4" i="12"/>
  <c r="AW4" i="12" s="1"/>
  <c r="AQ6" i="12" l="1"/>
  <c r="AX5" i="12"/>
  <c r="AQ4" i="12"/>
  <c r="AQ3" i="12"/>
  <c r="AW8" i="12"/>
  <c r="AX8" i="12" s="1"/>
  <c r="AQ8" i="12"/>
  <c r="AQ11" i="12"/>
  <c r="AW9" i="12"/>
  <c r="AX9" i="12" s="1"/>
  <c r="AQ9" i="12"/>
  <c r="AX7" i="12" l="1"/>
  <c r="AX10" i="12"/>
  <c r="AX3" i="12"/>
  <c r="AX6" i="12"/>
  <c r="AX12" i="12"/>
  <c r="AX11" i="12"/>
  <c r="AX4" i="12"/>
  <c r="R66" i="10" l="1"/>
  <c r="L66" i="10"/>
  <c r="R65" i="10"/>
  <c r="L65" i="10"/>
  <c r="R64" i="10"/>
  <c r="L64" i="10"/>
  <c r="R63" i="10"/>
  <c r="L63" i="10"/>
  <c r="R62" i="10"/>
  <c r="L62" i="10"/>
  <c r="R60" i="10"/>
  <c r="L60" i="10"/>
  <c r="R59" i="10"/>
  <c r="L59" i="10"/>
  <c r="R58" i="10"/>
  <c r="L58" i="10"/>
  <c r="R57" i="10"/>
  <c r="L57" i="10"/>
  <c r="R56" i="10"/>
  <c r="L56" i="10"/>
  <c r="R54" i="10"/>
  <c r="L54" i="10"/>
  <c r="R53" i="10"/>
  <c r="L53" i="10"/>
  <c r="R52" i="10"/>
  <c r="L52" i="10"/>
  <c r="R51" i="10"/>
  <c r="L51" i="10"/>
  <c r="R50" i="10"/>
  <c r="L50" i="10"/>
  <c r="R48" i="10"/>
  <c r="L48" i="10"/>
  <c r="R47" i="10"/>
  <c r="L47" i="10"/>
  <c r="R46" i="10"/>
  <c r="L46" i="10"/>
  <c r="R45" i="10"/>
  <c r="L45" i="10"/>
  <c r="R44" i="10"/>
  <c r="L44" i="10"/>
  <c r="R42" i="10"/>
  <c r="L42" i="10"/>
  <c r="R41" i="10"/>
  <c r="L41" i="10"/>
  <c r="R40" i="10"/>
  <c r="L40" i="10"/>
  <c r="R39" i="10"/>
  <c r="L39" i="10"/>
  <c r="R38" i="10"/>
  <c r="L38" i="10"/>
  <c r="R36" i="10"/>
  <c r="L36" i="10"/>
  <c r="R35" i="10"/>
  <c r="L35" i="10"/>
  <c r="R34" i="10"/>
  <c r="L34" i="10"/>
  <c r="R33" i="10"/>
  <c r="L33" i="10"/>
  <c r="R32" i="10"/>
  <c r="L32" i="10"/>
  <c r="R30" i="10"/>
  <c r="L30" i="10"/>
  <c r="R29" i="10"/>
  <c r="L29" i="10"/>
  <c r="R28" i="10"/>
  <c r="L28" i="10"/>
  <c r="R27" i="10"/>
  <c r="L27" i="10"/>
  <c r="R26" i="10"/>
  <c r="L26" i="10"/>
  <c r="R24" i="10"/>
  <c r="L24" i="10"/>
  <c r="R23" i="10"/>
  <c r="L23" i="10"/>
  <c r="R22" i="10"/>
  <c r="L22" i="10"/>
  <c r="R21" i="10"/>
  <c r="L21" i="10"/>
  <c r="R20" i="10"/>
  <c r="L20" i="10"/>
  <c r="R18" i="10"/>
  <c r="L18" i="10"/>
  <c r="R17" i="10"/>
  <c r="L17" i="10"/>
  <c r="R16" i="10"/>
  <c r="L16" i="10"/>
  <c r="R15" i="10"/>
  <c r="L15" i="10"/>
  <c r="R14" i="10"/>
  <c r="L14" i="10"/>
  <c r="AJ12" i="10"/>
  <c r="AI12" i="10"/>
  <c r="AK12" i="10" s="1"/>
  <c r="AF12" i="10"/>
  <c r="AE12" i="10"/>
  <c r="AG12" i="10" s="1"/>
  <c r="AB12" i="10"/>
  <c r="AC12" i="10" s="1"/>
  <c r="AA12" i="10"/>
  <c r="X12" i="10"/>
  <c r="W12" i="10"/>
  <c r="T12" i="10"/>
  <c r="S12" i="10"/>
  <c r="P12" i="10"/>
  <c r="O12" i="10"/>
  <c r="L12" i="10"/>
  <c r="K12" i="10"/>
  <c r="H12" i="10"/>
  <c r="G12" i="10"/>
  <c r="D12" i="10"/>
  <c r="C12" i="10"/>
  <c r="AN11" i="10"/>
  <c r="AM11" i="10"/>
  <c r="AF11" i="10"/>
  <c r="AE11" i="10"/>
  <c r="AG11" i="10" s="1"/>
  <c r="AB11" i="10"/>
  <c r="AA11" i="10"/>
  <c r="X11" i="10"/>
  <c r="W11" i="10"/>
  <c r="T11" i="10"/>
  <c r="S11" i="10"/>
  <c r="P11" i="10"/>
  <c r="O11" i="10"/>
  <c r="L11" i="10"/>
  <c r="K11" i="10"/>
  <c r="H11" i="10"/>
  <c r="G11" i="10"/>
  <c r="D11" i="10"/>
  <c r="C11" i="10"/>
  <c r="AN10" i="10"/>
  <c r="AM10" i="10"/>
  <c r="AO10" i="10" s="1"/>
  <c r="AJ10" i="10"/>
  <c r="AI10" i="10"/>
  <c r="AK10" i="10" s="1"/>
  <c r="AC10" i="10"/>
  <c r="AB10" i="10"/>
  <c r="AA10" i="10"/>
  <c r="X10" i="10"/>
  <c r="W10" i="10"/>
  <c r="Y10" i="10" s="1"/>
  <c r="T10" i="10"/>
  <c r="S10" i="10"/>
  <c r="U10" i="10" s="1"/>
  <c r="P10" i="10"/>
  <c r="O10" i="10"/>
  <c r="L10" i="10"/>
  <c r="K10" i="10"/>
  <c r="M10" i="10" s="1"/>
  <c r="I10" i="10"/>
  <c r="H10" i="10"/>
  <c r="G10" i="10"/>
  <c r="D10" i="10"/>
  <c r="C10" i="10"/>
  <c r="AN9" i="10"/>
  <c r="AM9" i="10"/>
  <c r="AJ9" i="10"/>
  <c r="AI9" i="10"/>
  <c r="AF9" i="10"/>
  <c r="AE9" i="10"/>
  <c r="AG9" i="10" s="1"/>
  <c r="X9" i="10"/>
  <c r="W9" i="10"/>
  <c r="T9" i="10"/>
  <c r="S9" i="10"/>
  <c r="P9" i="10"/>
  <c r="O9" i="10"/>
  <c r="L9" i="10"/>
  <c r="K9" i="10"/>
  <c r="H9" i="10"/>
  <c r="G9" i="10"/>
  <c r="D9" i="10"/>
  <c r="C9" i="10"/>
  <c r="AN8" i="10"/>
  <c r="AM8" i="10"/>
  <c r="AJ8" i="10"/>
  <c r="AI8" i="10"/>
  <c r="AF8" i="10"/>
  <c r="AE8" i="10"/>
  <c r="AG8" i="10" s="1"/>
  <c r="AB8" i="10"/>
  <c r="AA8" i="10"/>
  <c r="AC8" i="10" s="1"/>
  <c r="T8" i="10"/>
  <c r="S8" i="10"/>
  <c r="U8" i="10" s="1"/>
  <c r="P8" i="10"/>
  <c r="O8" i="10"/>
  <c r="L8" i="10"/>
  <c r="K8" i="10"/>
  <c r="M8" i="10" s="1"/>
  <c r="H8" i="10"/>
  <c r="G8" i="10"/>
  <c r="D8" i="10"/>
  <c r="C8" i="10"/>
  <c r="AN7" i="10"/>
  <c r="AM7" i="10"/>
  <c r="AO7" i="10" s="1"/>
  <c r="AJ7" i="10"/>
  <c r="AI7" i="10"/>
  <c r="AF7" i="10"/>
  <c r="AE7" i="10"/>
  <c r="AG7" i="10" s="1"/>
  <c r="AB7" i="10"/>
  <c r="AA7" i="10"/>
  <c r="X7" i="10"/>
  <c r="W7" i="10"/>
  <c r="Y7" i="10" s="1"/>
  <c r="P7" i="10"/>
  <c r="O7" i="10"/>
  <c r="L7" i="10"/>
  <c r="K7" i="10"/>
  <c r="M7" i="10" s="1"/>
  <c r="H7" i="10"/>
  <c r="G7" i="10"/>
  <c r="I7" i="10" s="1"/>
  <c r="D7" i="10"/>
  <c r="C7" i="10"/>
  <c r="AN6" i="10"/>
  <c r="AM6" i="10"/>
  <c r="AJ6" i="10"/>
  <c r="AI6" i="10"/>
  <c r="AG6" i="10"/>
  <c r="AF6" i="10"/>
  <c r="AE6" i="10"/>
  <c r="AB6" i="10"/>
  <c r="AA6" i="10"/>
  <c r="X6" i="10"/>
  <c r="W6" i="10"/>
  <c r="T6" i="10"/>
  <c r="S6" i="10"/>
  <c r="L6" i="10"/>
  <c r="K6" i="10"/>
  <c r="H6" i="10"/>
  <c r="G6" i="10"/>
  <c r="I6" i="10" s="1"/>
  <c r="D6" i="10"/>
  <c r="C6" i="10"/>
  <c r="AN5" i="10"/>
  <c r="AM5" i="10"/>
  <c r="AJ5" i="10"/>
  <c r="AI5" i="10"/>
  <c r="AF5" i="10"/>
  <c r="AE5" i="10"/>
  <c r="AG5" i="10" s="1"/>
  <c r="AB5" i="10"/>
  <c r="AA5" i="10"/>
  <c r="AC5" i="10" s="1"/>
  <c r="X5" i="10"/>
  <c r="W5" i="10"/>
  <c r="Y5" i="10" s="1"/>
  <c r="T5" i="10"/>
  <c r="S5" i="10"/>
  <c r="U5" i="10" s="1"/>
  <c r="P5" i="10"/>
  <c r="O5" i="10"/>
  <c r="H5" i="10"/>
  <c r="G5" i="10"/>
  <c r="I5" i="10" s="1"/>
  <c r="D5" i="10"/>
  <c r="C5" i="10"/>
  <c r="AN4" i="10"/>
  <c r="AM4" i="10"/>
  <c r="AO4" i="10" s="1"/>
  <c r="AJ4" i="10"/>
  <c r="AI4" i="10"/>
  <c r="AK4" i="10" s="1"/>
  <c r="AF4" i="10"/>
  <c r="AE4" i="10"/>
  <c r="AG4" i="10" s="1"/>
  <c r="AC4" i="10"/>
  <c r="AB4" i="10"/>
  <c r="AA4" i="10"/>
  <c r="X4" i="10"/>
  <c r="W4" i="10"/>
  <c r="Y4" i="10" s="1"/>
  <c r="T4" i="10"/>
  <c r="S4" i="10"/>
  <c r="U4" i="10" s="1"/>
  <c r="P4" i="10"/>
  <c r="O4" i="10"/>
  <c r="L4" i="10"/>
  <c r="K4" i="10"/>
  <c r="M4" i="10" s="1"/>
  <c r="D4" i="10"/>
  <c r="C4" i="10"/>
  <c r="AN3" i="10"/>
  <c r="AM3" i="10"/>
  <c r="AO3" i="10" s="1"/>
  <c r="AJ3" i="10"/>
  <c r="AI3" i="10"/>
  <c r="AK3" i="10" s="1"/>
  <c r="AF3" i="10"/>
  <c r="AE3" i="10"/>
  <c r="AG3" i="10" s="1"/>
  <c r="AB3" i="10"/>
  <c r="AA3" i="10"/>
  <c r="X3" i="10"/>
  <c r="W3" i="10"/>
  <c r="T3" i="10"/>
  <c r="S3" i="10"/>
  <c r="P3" i="10"/>
  <c r="O3" i="10"/>
  <c r="M3" i="10"/>
  <c r="L3" i="10"/>
  <c r="K3" i="10"/>
  <c r="H3" i="10"/>
  <c r="G3" i="10"/>
  <c r="AL2" i="10"/>
  <c r="AH2" i="10"/>
  <c r="AD2" i="10"/>
  <c r="Z2" i="10"/>
  <c r="V2" i="10"/>
  <c r="R2" i="10"/>
  <c r="N2" i="10"/>
  <c r="J2" i="10"/>
  <c r="F2" i="10"/>
  <c r="B2" i="10"/>
  <c r="AC6" i="10" l="1"/>
  <c r="AO8" i="10"/>
  <c r="I9" i="10"/>
  <c r="Y9" i="10"/>
  <c r="M11" i="10"/>
  <c r="U11" i="10"/>
  <c r="AC11" i="10"/>
  <c r="AO11" i="10"/>
  <c r="I12" i="10"/>
  <c r="Y12" i="10"/>
  <c r="AV3" i="10"/>
  <c r="AC3" i="10"/>
  <c r="M6" i="10"/>
  <c r="M9" i="10"/>
  <c r="U9" i="10"/>
  <c r="I11" i="10"/>
  <c r="Y11" i="10"/>
  <c r="M12" i="10"/>
  <c r="U12" i="10"/>
  <c r="AK5" i="10"/>
  <c r="AC7" i="10"/>
  <c r="AK6" i="10"/>
  <c r="Q3" i="10"/>
  <c r="AV4" i="10"/>
  <c r="AK7" i="10"/>
  <c r="AO9" i="10"/>
  <c r="AK8" i="10"/>
  <c r="AO5" i="10"/>
  <c r="Q4" i="10"/>
  <c r="U3" i="10"/>
  <c r="Q5" i="10"/>
  <c r="Y3" i="10"/>
  <c r="AK9" i="10"/>
  <c r="AO6" i="10"/>
  <c r="I8" i="10"/>
  <c r="U6" i="10"/>
  <c r="Y6" i="10"/>
  <c r="AU10" i="10"/>
  <c r="AU12" i="10"/>
  <c r="AV6" i="10"/>
  <c r="AV8" i="10"/>
  <c r="AV10" i="10"/>
  <c r="AV12" i="10"/>
  <c r="AU11" i="10"/>
  <c r="AV5" i="10"/>
  <c r="AV7" i="10"/>
  <c r="AV9" i="10"/>
  <c r="AV11" i="10"/>
  <c r="AU3" i="10"/>
  <c r="BA3" i="10" s="1"/>
  <c r="BI3" i="10" s="1"/>
  <c r="AU5" i="10"/>
  <c r="I3" i="10"/>
  <c r="E5" i="10"/>
  <c r="AS5" i="10" s="1"/>
  <c r="AU6" i="10"/>
  <c r="E6" i="10"/>
  <c r="AS6" i="10" s="1"/>
  <c r="E7" i="10"/>
  <c r="AU7" i="10"/>
  <c r="E8" i="10"/>
  <c r="AU8" i="10"/>
  <c r="E9" i="10"/>
  <c r="AU9" i="10"/>
  <c r="AR3" i="10"/>
  <c r="E4" i="10"/>
  <c r="AR4" i="10" s="1"/>
  <c r="AU4" i="10"/>
  <c r="E11" i="10"/>
  <c r="E10" i="10"/>
  <c r="AT10" i="10" s="1"/>
  <c r="E12" i="10"/>
  <c r="Q7" i="10"/>
  <c r="AS7" i="10" s="1"/>
  <c r="Q8" i="10"/>
  <c r="Q9" i="10"/>
  <c r="AR9" i="10" s="1"/>
  <c r="Q10" i="10"/>
  <c r="Q11" i="10"/>
  <c r="AR11" i="10" s="1"/>
  <c r="Q12" i="10"/>
  <c r="AS12" i="10" l="1"/>
  <c r="AR6" i="10"/>
  <c r="AR7" i="10"/>
  <c r="AT3" i="10"/>
  <c r="AT8" i="10"/>
  <c r="AS3" i="10"/>
  <c r="BA4" i="10"/>
  <c r="BI4" i="10" s="1"/>
  <c r="BA7" i="10"/>
  <c r="BI7" i="10" s="1"/>
  <c r="BA6" i="10"/>
  <c r="BI6" i="10" s="1"/>
  <c r="BA9" i="10"/>
  <c r="BI9" i="10" s="1"/>
  <c r="AR12" i="10"/>
  <c r="AR5" i="10"/>
  <c r="AT6" i="10"/>
  <c r="AQ6" i="10" s="1"/>
  <c r="AT5" i="10"/>
  <c r="BA11" i="10"/>
  <c r="BI11" i="10" s="1"/>
  <c r="AT9" i="10"/>
  <c r="BA12" i="10"/>
  <c r="BI12" i="10" s="1"/>
  <c r="AS11" i="10"/>
  <c r="AW11" i="10" s="1"/>
  <c r="BH11" i="10" s="1"/>
  <c r="AT4" i="10"/>
  <c r="BA8" i="10"/>
  <c r="BI8" i="10" s="1"/>
  <c r="BA5" i="10"/>
  <c r="BI5" i="10" s="1"/>
  <c r="BA10" i="10"/>
  <c r="BI10" i="10" s="1"/>
  <c r="AT12" i="10"/>
  <c r="AW6" i="10"/>
  <c r="BH6" i="10" s="1"/>
  <c r="AW3" i="10"/>
  <c r="BH3" i="10" s="1"/>
  <c r="AS9" i="10"/>
  <c r="AS8" i="10"/>
  <c r="AS10" i="10"/>
  <c r="AT7" i="10"/>
  <c r="AQ7" i="10" s="1"/>
  <c r="AR10" i="10"/>
  <c r="AT11" i="10"/>
  <c r="AR8" i="10"/>
  <c r="AW7" i="10"/>
  <c r="BH7" i="10" s="1"/>
  <c r="AS4" i="10"/>
  <c r="AW4" i="10" s="1"/>
  <c r="BH4" i="10" s="1"/>
  <c r="AW12" i="10" l="1"/>
  <c r="BH12" i="10" s="1"/>
  <c r="AQ3" i="10"/>
  <c r="AQ5" i="10"/>
  <c r="AQ9" i="10"/>
  <c r="AQ11" i="10"/>
  <c r="AW5" i="10"/>
  <c r="BH5" i="10" s="1"/>
  <c r="AW9" i="10"/>
  <c r="BH9" i="10" s="1"/>
  <c r="AQ12" i="10"/>
  <c r="AQ4" i="10"/>
  <c r="AQ8" i="10"/>
  <c r="AW8" i="10"/>
  <c r="AQ10" i="10"/>
  <c r="AW10" i="10"/>
  <c r="AY12" i="10" l="1"/>
  <c r="AY6" i="10"/>
  <c r="AY9" i="10"/>
  <c r="BH8" i="10"/>
  <c r="AY10" i="10"/>
  <c r="BH10" i="10"/>
  <c r="AY7" i="10"/>
  <c r="AY5" i="10"/>
  <c r="AY3" i="10"/>
  <c r="AY11" i="10"/>
  <c r="AY8" i="10"/>
  <c r="AY4" i="10"/>
</calcChain>
</file>

<file path=xl/sharedStrings.xml><?xml version="1.0" encoding="utf-8"?>
<sst xmlns="http://schemas.openxmlformats.org/spreadsheetml/2006/main" count="1932" uniqueCount="318">
  <si>
    <t>Vác II - 
Vác I</t>
  </si>
  <si>
    <t>Laczkó Balázs</t>
  </si>
  <si>
    <t>Szathmáry Károly</t>
  </si>
  <si>
    <t>Kollár Tibor</t>
  </si>
  <si>
    <t>Demény Zoltán</t>
  </si>
  <si>
    <t>Baross Gábor</t>
  </si>
  <si>
    <t>Balizs Benedek</t>
  </si>
  <si>
    <t>5-3</t>
  </si>
  <si>
    <t>4-4</t>
  </si>
  <si>
    <t>Roller Dániel</t>
  </si>
  <si>
    <t>1-3</t>
  </si>
  <si>
    <t>2-0</t>
  </si>
  <si>
    <t>László Márk</t>
  </si>
  <si>
    <t>0-0</t>
  </si>
  <si>
    <t>2-1</t>
  </si>
  <si>
    <t>Pozsonyi József</t>
  </si>
  <si>
    <t>Dobos Attila</t>
  </si>
  <si>
    <t>Oláh Tamás</t>
  </si>
  <si>
    <t>4-2</t>
  </si>
  <si>
    <t>3-2</t>
  </si>
  <si>
    <t>Cserey László</t>
  </si>
  <si>
    <t>Nagy Péter</t>
  </si>
  <si>
    <t>1-5</t>
  </si>
  <si>
    <t>Simó Gergő</t>
  </si>
  <si>
    <t>9-7</t>
  </si>
  <si>
    <t>Mundial II - 
SMAFC</t>
  </si>
  <si>
    <t>Füzi Csaba</t>
  </si>
  <si>
    <t>Böcskei Barna</t>
  </si>
  <si>
    <t>Böcskei Imre</t>
  </si>
  <si>
    <t>Inczédi Gergő</t>
  </si>
  <si>
    <t>Horváth Botond</t>
  </si>
  <si>
    <t>Horváth Tamás</t>
  </si>
  <si>
    <t>Csorba Gábor</t>
  </si>
  <si>
    <t>7-1</t>
  </si>
  <si>
    <t>Komáromi Zsolt</t>
  </si>
  <si>
    <t>Telek Zsolt</t>
  </si>
  <si>
    <t>3-0</t>
  </si>
  <si>
    <t>Csekei Zoltán</t>
  </si>
  <si>
    <t>Szegedi András</t>
  </si>
  <si>
    <t>1-0</t>
  </si>
  <si>
    <t>Váradi László</t>
  </si>
  <si>
    <t>1-1</t>
  </si>
  <si>
    <t>Becz András</t>
  </si>
  <si>
    <t>0-2</t>
  </si>
  <si>
    <t>12-4</t>
  </si>
  <si>
    <t>Csokonyavisonta -
Testvériség II</t>
  </si>
  <si>
    <t>Berend Csaba</t>
  </si>
  <si>
    <t>Kondor Gábor</t>
  </si>
  <si>
    <t>Terjék Zsolt</t>
  </si>
  <si>
    <t>Szappanos György</t>
  </si>
  <si>
    <t>Kondor Balázs</t>
  </si>
  <si>
    <t>2-6</t>
  </si>
  <si>
    <t>3-5</t>
  </si>
  <si>
    <t>Jónás István</t>
  </si>
  <si>
    <t>Primon Csaba</t>
  </si>
  <si>
    <t>2-2</t>
  </si>
  <si>
    <t>1-2</t>
  </si>
  <si>
    <t>Balla József</t>
  </si>
  <si>
    <t>Bedecs Attila</t>
  </si>
  <si>
    <t>Primon László</t>
  </si>
  <si>
    <t>0-3</t>
  </si>
  <si>
    <t>Primon Csaba ifj.</t>
  </si>
  <si>
    <t>0-1</t>
  </si>
  <si>
    <t>Éder Csaba</t>
  </si>
  <si>
    <t>Németh László</t>
  </si>
  <si>
    <t>5-11</t>
  </si>
  <si>
    <t>Komló II -
Erzsébetvárosi SE</t>
  </si>
  <si>
    <t>Debreczenyi Attila</t>
  </si>
  <si>
    <t>Hartmann László</t>
  </si>
  <si>
    <t>Máté Bálint</t>
  </si>
  <si>
    <t>Kővágó Tibor</t>
  </si>
  <si>
    <t>Debreczenyi Zoltán</t>
  </si>
  <si>
    <t>Tóth László</t>
  </si>
  <si>
    <t>Debreczenyi Attila ifj.</t>
  </si>
  <si>
    <t>Mecsér Béla</t>
  </si>
  <si>
    <t>6-2</t>
  </si>
  <si>
    <t>Takács Zoltán</t>
  </si>
  <si>
    <t>8-2</t>
  </si>
  <si>
    <t>Balla Antal</t>
  </si>
  <si>
    <t>Trischler Róbert</t>
  </si>
  <si>
    <t>Kelemen Zoltán</t>
  </si>
  <si>
    <t>Steller József</t>
  </si>
  <si>
    <t>Vác I -
SMAFC</t>
  </si>
  <si>
    <t>4-0</t>
  </si>
  <si>
    <t>13-3</t>
  </si>
  <si>
    <t>Hírös II -
Testvériség II</t>
  </si>
  <si>
    <t>Nagy Dániel</t>
  </si>
  <si>
    <t>Nagy Lajos</t>
  </si>
  <si>
    <t>Nagy Attila</t>
  </si>
  <si>
    <t>1-4</t>
  </si>
  <si>
    <t>Radnóti Péter</t>
  </si>
  <si>
    <t>7-9</t>
  </si>
  <si>
    <t>Komló II - Csokonyavisonta</t>
  </si>
  <si>
    <t>Vác II - 
Erzsébetvárosi SE</t>
  </si>
  <si>
    <t>2-4</t>
  </si>
  <si>
    <t>Mundial '93 FC SE II - Testvériség SE II</t>
  </si>
  <si>
    <t>3-3</t>
  </si>
  <si>
    <t>Hírös II - Komló II</t>
  </si>
  <si>
    <t>10-6</t>
  </si>
  <si>
    <t>Csokonyavisonta - Erzsébetvárosi SE</t>
  </si>
  <si>
    <t>4-1</t>
  </si>
  <si>
    <t>6-10</t>
  </si>
  <si>
    <t>Vác II -
SMAFC</t>
  </si>
  <si>
    <t>3-4</t>
  </si>
  <si>
    <t>2-3</t>
  </si>
  <si>
    <t>8-8</t>
  </si>
  <si>
    <t>Vác I - 
Testvériség II</t>
  </si>
  <si>
    <t>3-1</t>
  </si>
  <si>
    <t>Mundial II - 
Komló II</t>
  </si>
  <si>
    <t>1-7</t>
  </si>
  <si>
    <t>Erzsébetvárosi SE - Hírös II</t>
  </si>
  <si>
    <t>Vác II - Csokonyavisonta</t>
  </si>
  <si>
    <t>Vác I -
Komló II</t>
  </si>
  <si>
    <t>5-2</t>
  </si>
  <si>
    <t>9-1</t>
  </si>
  <si>
    <t xml:space="preserve">Mundial '93 FC SE II -
Erzsébetvárosi SE </t>
  </si>
  <si>
    <t>8-0</t>
  </si>
  <si>
    <t>Hírös II - Csokonyavisonta</t>
  </si>
  <si>
    <t>Testvériség II - SMAFC</t>
  </si>
  <si>
    <t>5-0</t>
  </si>
  <si>
    <t>2-5</t>
  </si>
  <si>
    <t>Vác I -
Erzsébetvárosi SE</t>
  </si>
  <si>
    <t>Mundial II - Csokonyavisonta</t>
  </si>
  <si>
    <t>Hírös II -
Vác II</t>
  </si>
  <si>
    <t>Komló II - 
SMAFC</t>
  </si>
  <si>
    <t>4-5</t>
  </si>
  <si>
    <t>Vác I -
Csokonyavisonta</t>
  </si>
  <si>
    <t>6-1</t>
  </si>
  <si>
    <t>0-6</t>
  </si>
  <si>
    <t>11-5</t>
  </si>
  <si>
    <t>Hírös II -
Mundial II</t>
  </si>
  <si>
    <t>Erzsébetvárosi SE - SMAFC</t>
  </si>
  <si>
    <t>16-0</t>
  </si>
  <si>
    <t>Vác II -
Testvériség II</t>
  </si>
  <si>
    <t>Hírös II - 
Vác I</t>
  </si>
  <si>
    <t>0-8</t>
  </si>
  <si>
    <t>Vác II -
Mundial II</t>
  </si>
  <si>
    <t>2-14</t>
  </si>
  <si>
    <t>Csokonyavisonta -
SMAFC</t>
  </si>
  <si>
    <t>14-2</t>
  </si>
  <si>
    <t>Komló II - 
Testvériség II</t>
  </si>
  <si>
    <t>Vác I -
Mundial II</t>
  </si>
  <si>
    <t>4-3</t>
  </si>
  <si>
    <t>0-4</t>
  </si>
  <si>
    <t>Hírös II -
SMAFC</t>
  </si>
  <si>
    <t>Erzsébetváros - Testvérsiség II</t>
  </si>
  <si>
    <t>Vác II -
 Komló II</t>
  </si>
  <si>
    <t>NB II. 2. forduló</t>
  </si>
  <si>
    <t>2018.09.22-23</t>
  </si>
  <si>
    <t>név</t>
  </si>
  <si>
    <t>m</t>
  </si>
  <si>
    <t>g</t>
  </si>
  <si>
    <t>d</t>
  </si>
  <si>
    <t>v</t>
  </si>
  <si>
    <t>l</t>
  </si>
  <si>
    <t>k</t>
  </si>
  <si>
    <t>p</t>
  </si>
  <si>
    <t>h</t>
  </si>
  <si>
    <t>gk</t>
  </si>
  <si>
    <t>Váci Forte I</t>
  </si>
  <si>
    <t>Benfica-Mundial II</t>
  </si>
  <si>
    <t>Hírös ALSE II</t>
  </si>
  <si>
    <t>Csokonyavisonta</t>
  </si>
  <si>
    <t>Erzsébetvárosi SE</t>
  </si>
  <si>
    <t>DÖKE Komló II</t>
  </si>
  <si>
    <t>Testvériség SE II</t>
  </si>
  <si>
    <t>pihenő</t>
  </si>
  <si>
    <t>Soproni MAFC</t>
  </si>
  <si>
    <t>Váci Forte II</t>
  </si>
  <si>
    <t>.</t>
  </si>
  <si>
    <t>:</t>
  </si>
  <si>
    <t xml:space="preserve"> </t>
  </si>
  <si>
    <t>Pihenő</t>
  </si>
  <si>
    <t>Sopron MAFC</t>
  </si>
  <si>
    <t>DÖKE Komló</t>
  </si>
  <si>
    <t>Verseny neve</t>
  </si>
  <si>
    <t>2018.04.28-29.</t>
  </si>
  <si>
    <t>Vác I</t>
  </si>
  <si>
    <t>Erzsébetváros SE</t>
  </si>
  <si>
    <t>Hírös II</t>
  </si>
  <si>
    <t>Vác II</t>
  </si>
  <si>
    <t>Komló II</t>
  </si>
  <si>
    <t>Modern SE</t>
  </si>
  <si>
    <t>x</t>
  </si>
  <si>
    <t>EGYÉNI RANGSOR - PONT</t>
  </si>
  <si>
    <t>EGYÉNI RANGSOR - SZÁZALÉK</t>
  </si>
  <si>
    <t>Pont</t>
  </si>
  <si>
    <t>Mérk.</t>
  </si>
  <si>
    <t>%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</si>
  <si>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</si>
  <si>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</si>
  <si>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</si>
  <si>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</si>
  <si>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</si>
  <si>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</si>
  <si>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</si>
  <si>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</si>
  <si>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</si>
  <si>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</si>
  <si>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</si>
  <si>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</si>
  <si>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</si>
  <si>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Tóth Béla</t>
  </si>
  <si>
    <t>14.</t>
  </si>
  <si>
    <t>15.</t>
  </si>
  <si>
    <t>16.</t>
  </si>
  <si>
    <t>17.</t>
  </si>
  <si>
    <t>18.</t>
  </si>
  <si>
    <t>19.</t>
  </si>
  <si>
    <t>20.</t>
  </si>
  <si>
    <t>21.</t>
  </si>
  <si>
    <t>Rollinger Károly</t>
  </si>
  <si>
    <t>22.</t>
  </si>
  <si>
    <t>23.</t>
  </si>
  <si>
    <t>24.</t>
  </si>
  <si>
    <t>25.</t>
  </si>
  <si>
    <t>Tóth Imre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</si>
  <si>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</si>
  <si>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</si>
  <si>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</si>
  <si>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</si>
  <si>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</si>
  <si>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</si>
  <si>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</si>
  <si>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</si>
  <si>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</si>
  <si>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</si>
  <si>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</si>
  <si>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</si>
  <si>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</si>
  <si>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</si>
  <si>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</si>
  <si>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</si>
  <si>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</si>
  <si>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</si>
  <si>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</si>
  <si>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</si>
  <si>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Erdőteleki Miklós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</si>
  <si>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</si>
  <si>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</si>
  <si>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</si>
  <si>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</si>
  <si>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</si>
  <si>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</si>
  <si>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</si>
  <si>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</si>
  <si>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</si>
  <si>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</si>
  <si>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</si>
  <si>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Kolos István</t>
  </si>
  <si>
    <t>57.</t>
  </si>
  <si>
    <t>Benfica-Mundial '92 FC SE</t>
  </si>
  <si>
    <t>Dunakanyar Forte ALC II</t>
  </si>
  <si>
    <t>Dunakanyar Forte ALC I</t>
  </si>
  <si>
    <t>Hírös ALSE Kecskemét II</t>
  </si>
  <si>
    <t>DÖKE-Komló II</t>
  </si>
  <si>
    <t>Győz.</t>
  </si>
  <si>
    <t>Dönt.</t>
  </si>
  <si>
    <t>Ver.</t>
  </si>
  <si>
    <t>Lőtt</t>
  </si>
  <si>
    <t>Kapott</t>
  </si>
  <si>
    <t>Összp</t>
  </si>
  <si>
    <t>Össz gk</t>
  </si>
  <si>
    <t>Hidi András</t>
  </si>
  <si>
    <t>Laczkó     Balázs</t>
  </si>
  <si>
    <t>Baross     Gábor</t>
  </si>
  <si>
    <t>Füzi          Csaba</t>
  </si>
  <si>
    <t>Hidi         András</t>
  </si>
  <si>
    <t>Gyozsán Zoltán</t>
  </si>
  <si>
    <t>Schuster Roland</t>
  </si>
  <si>
    <t>Jónás     István</t>
  </si>
  <si>
    <t>Hidi      András</t>
  </si>
  <si>
    <t>Füzi        Csaba</t>
  </si>
  <si>
    <t>Éder     Csaba</t>
  </si>
  <si>
    <t>Balla    Antal</t>
  </si>
  <si>
    <t>Hídi      András</t>
  </si>
  <si>
    <t>Hidi   András</t>
  </si>
  <si>
    <t>Steller     József</t>
  </si>
  <si>
    <t>Balla     Antal</t>
  </si>
  <si>
    <t>Steller    József</t>
  </si>
  <si>
    <t>Éder       Csaba</t>
  </si>
  <si>
    <t>Füzi      Csaba</t>
  </si>
  <si>
    <t>Csorba   Gábor</t>
  </si>
  <si>
    <t>Mecsér       Béla</t>
  </si>
  <si>
    <t>Jónás        István</t>
  </si>
  <si>
    <t>Primon    Csaba</t>
  </si>
  <si>
    <t>Primon   László</t>
  </si>
  <si>
    <t>Éder        Csaba</t>
  </si>
  <si>
    <t>Roller        Dániel</t>
  </si>
  <si>
    <t>László        Márk</t>
  </si>
  <si>
    <t>Oláh       Tamás</t>
  </si>
  <si>
    <t>Simó       Gergő</t>
  </si>
  <si>
    <t>Nagy         Péter</t>
  </si>
  <si>
    <t>Füzi            Csaba</t>
  </si>
  <si>
    <t>Böcskei     Barna</t>
  </si>
  <si>
    <t>Csorba     Gábor</t>
  </si>
  <si>
    <t>Füzi     Csaba</t>
  </si>
  <si>
    <t>Telek     Zsolt</t>
  </si>
  <si>
    <t>Füzi       Csaba</t>
  </si>
  <si>
    <t>Hidi     András</t>
  </si>
  <si>
    <t>Olcsváry András</t>
  </si>
  <si>
    <t>5-1</t>
  </si>
  <si>
    <r>
      <t xml:space="preserve">3-4    </t>
    </r>
    <r>
      <rPr>
        <sz val="15"/>
        <color rgb="FFFF0000"/>
        <rFont val="Calibri (Szövegtörzs)_x0000_"/>
        <charset val="238"/>
      </rPr>
      <t xml:space="preserve">1-0 </t>
    </r>
  </si>
  <si>
    <r>
      <t xml:space="preserve">1-2   </t>
    </r>
    <r>
      <rPr>
        <sz val="15"/>
        <color rgb="FFFF0000"/>
        <rFont val="Calibri (Szövegtörzs)_x0000_"/>
        <charset val="238"/>
      </rPr>
      <t>2-2</t>
    </r>
  </si>
  <si>
    <r>
      <t>1-3     3</t>
    </r>
    <r>
      <rPr>
        <b/>
        <sz val="15"/>
        <color rgb="FFFF0000"/>
        <rFont val="Calibri (Szövegtörzs)_x0000_"/>
        <charset val="238"/>
      </rPr>
      <t>-1</t>
    </r>
  </si>
  <si>
    <t>1-6</t>
  </si>
  <si>
    <t xml:space="preserve">0-2   </t>
  </si>
  <si>
    <r>
      <t xml:space="preserve">0-2  </t>
    </r>
    <r>
      <rPr>
        <sz val="15"/>
        <color rgb="FFFF0000"/>
        <rFont val="Calibri (Szövegtörzs)_x0000_"/>
        <charset val="238"/>
      </rPr>
      <t>2-2</t>
    </r>
  </si>
  <si>
    <t>jn</t>
  </si>
  <si>
    <t>0-5</t>
  </si>
  <si>
    <t>4-12</t>
  </si>
  <si>
    <t>3-13</t>
  </si>
  <si>
    <t>Olcsvári András</t>
  </si>
  <si>
    <t>Csegezi Péter</t>
  </si>
  <si>
    <r>
      <t xml:space="preserve">1-1  </t>
    </r>
    <r>
      <rPr>
        <sz val="15"/>
        <color rgb="FFFF0000"/>
        <rFont val="Calibri (Szövegtörzs)_x0000_"/>
        <charset val="238"/>
      </rPr>
      <t>0-2</t>
    </r>
  </si>
  <si>
    <r>
      <t xml:space="preserve">1-4  </t>
    </r>
    <r>
      <rPr>
        <sz val="15"/>
        <color rgb="FFFF0000"/>
        <rFont val="Calibri (Szövegtörzs)_x0000_"/>
        <charset val="238"/>
      </rPr>
      <t>0-0</t>
    </r>
  </si>
  <si>
    <r>
      <t xml:space="preserve">2  </t>
    </r>
    <r>
      <rPr>
        <sz val="15"/>
        <color rgb="FFFF0000"/>
        <rFont val="Calibri (Szövegtörzs)_x0000_"/>
        <charset val="238"/>
      </rPr>
      <t>2</t>
    </r>
  </si>
  <si>
    <r>
      <t xml:space="preserve">0-1    </t>
    </r>
    <r>
      <rPr>
        <sz val="15"/>
        <color rgb="FFFF0000"/>
        <rFont val="Calibri (Szövegtörzs)_x0000_"/>
        <charset val="238"/>
      </rPr>
      <t>0-2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</si>
</sst>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5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5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sz val="6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b/>
      <i/>
      <sz val="12"/>
      <name val="Arial CE"/>
      <charset val="238"/>
    </font>
    <font>
      <sz val="8"/>
      <color indexed="21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sz val="8"/>
      <color rgb="FFFF0000"/>
      <name val="Arial CE"/>
      <charset val="238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i/>
      <sz val="12"/>
      <color rgb="FF7030A0"/>
      <name val="Arial CE"/>
      <charset val="238"/>
    </font>
    <font>
      <b/>
      <sz val="16"/>
      <color rgb="FF7030A0"/>
      <name val="Times New Roman"/>
      <family val="1"/>
      <charset val="238"/>
    </font>
    <font>
      <sz val="16"/>
      <color rgb="FF7030A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name val="Calibri"/>
      <family val="2"/>
      <charset val="238"/>
      <scheme val="minor"/>
    </font>
    <font>
      <sz val="15"/>
      <color rgb="FFFF0000"/>
      <name val="Calibri (Szövegtörzs)_x0000_"/>
      <charset val="238"/>
    </font>
    <font>
      <b/>
      <sz val="15"/>
      <color rgb="FFFF0000"/>
      <name val="Calibri (Szövegtörzs)_x0000_"/>
      <charset val="238"/>
    </font>
    <font>
      <sz val="16"/>
      <name val="Calibri"/>
      <family val="2"/>
      <charset val="238"/>
      <scheme val="minor"/>
    </font>
    <font>
      <sz val="15"/>
      <color rgb="FFFF0000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40" fillId="0" borderId="0"/>
    <xf numFmtId="9" fontId="40" fillId="0" borderId="0" applyFont="0" applyFill="0" applyBorder="0" applyAlignment="0" applyProtection="0"/>
    <xf numFmtId="0" fontId="45" fillId="0" borderId="0" applyNumberFormat="0" applyFill="0" applyBorder="0" applyAlignment="0" applyProtection="0"/>
  </cellStyleXfs>
  <cellXfs count="363">
    <xf numFmtId="0" fontId="0" fillId="0" borderId="0" xfId="0"/>
    <xf numFmtId="49" fontId="2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9" fontId="6" fillId="0" borderId="0" xfId="0" applyNumberFormat="1" applyFont="1" applyBorder="1"/>
    <xf numFmtId="49" fontId="3" fillId="0" borderId="5" xfId="0" applyNumberFormat="1" applyFont="1" applyFill="1" applyBorder="1" applyAlignment="1">
      <alignment vertical="center"/>
    </xf>
    <xf numFmtId="49" fontId="3" fillId="5" borderId="1" xfId="0" applyNumberFormat="1" applyFont="1" applyFill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1" fontId="3" fillId="5" borderId="6" xfId="0" applyNumberFormat="1" applyFont="1" applyFill="1" applyBorder="1" applyAlignment="1">
      <alignment horizontal="center" vertical="center"/>
    </xf>
    <xf numFmtId="49" fontId="3" fillId="4" borderId="10" xfId="0" applyNumberFormat="1" applyFont="1" applyFill="1" applyBorder="1" applyAlignment="1">
      <alignment horizontal="center" vertical="center"/>
    </xf>
    <xf numFmtId="49" fontId="3" fillId="5" borderId="7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 vertical="center"/>
    </xf>
    <xf numFmtId="1" fontId="3" fillId="3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" fontId="3" fillId="5" borderId="7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1" fontId="3" fillId="4" borderId="10" xfId="0" applyNumberFormat="1" applyFont="1" applyFill="1" applyBorder="1" applyAlignment="1">
      <alignment horizontal="center" vertical="center"/>
    </xf>
    <xf numFmtId="1" fontId="3" fillId="5" borderId="10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/>
    <xf numFmtId="1" fontId="3" fillId="3" borderId="21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6" fillId="0" borderId="23" xfId="0" applyNumberFormat="1" applyFont="1" applyBorder="1"/>
    <xf numFmtId="49" fontId="7" fillId="2" borderId="19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/>
    <xf numFmtId="49" fontId="3" fillId="2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 vertical="center"/>
    </xf>
    <xf numFmtId="49" fontId="12" fillId="5" borderId="3" xfId="0" applyNumberFormat="1" applyFont="1" applyFill="1" applyBorder="1" applyAlignment="1">
      <alignment horizontal="center" vertical="center"/>
    </xf>
    <xf numFmtId="49" fontId="0" fillId="0" borderId="0" xfId="0" applyNumberFormat="1" applyBorder="1"/>
    <xf numFmtId="49" fontId="7" fillId="0" borderId="0" xfId="0" applyNumberFormat="1" applyFont="1" applyBorder="1"/>
    <xf numFmtId="49" fontId="7" fillId="5" borderId="1" xfId="0" applyNumberFormat="1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1" fontId="7" fillId="2" borderId="9" xfId="0" applyNumberFormat="1" applyFont="1" applyFill="1" applyBorder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7" fillId="5" borderId="6" xfId="0" applyNumberFormat="1" applyFont="1" applyFill="1" applyBorder="1" applyAlignment="1">
      <alignment horizontal="center" vertical="center"/>
    </xf>
    <xf numFmtId="49" fontId="7" fillId="4" borderId="10" xfId="0" applyNumberFormat="1" applyFont="1" applyFill="1" applyBorder="1" applyAlignment="1">
      <alignment horizontal="center" vertical="center"/>
    </xf>
    <xf numFmtId="49" fontId="7" fillId="5" borderId="7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  <xf numFmtId="1" fontId="7" fillId="5" borderId="7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7" fillId="4" borderId="7" xfId="0" applyNumberFormat="1" applyFont="1" applyFill="1" applyBorder="1" applyAlignment="1">
      <alignment horizontal="center" vertical="center"/>
    </xf>
    <xf numFmtId="49" fontId="7" fillId="0" borderId="2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1" fontId="7" fillId="2" borderId="18" xfId="0" applyNumberFormat="1" applyFont="1" applyFill="1" applyBorder="1" applyAlignment="1">
      <alignment horizontal="center" vertical="center"/>
    </xf>
    <xf numFmtId="1" fontId="7" fillId="2" borderId="19" xfId="0" applyNumberFormat="1" applyFont="1" applyFill="1" applyBorder="1" applyAlignment="1">
      <alignment horizontal="center" vertical="center"/>
    </xf>
    <xf numFmtId="1" fontId="7" fillId="3" borderId="10" xfId="0" applyNumberFormat="1" applyFont="1" applyFill="1" applyBorder="1" applyAlignment="1">
      <alignment horizontal="center" vertical="center"/>
    </xf>
    <xf numFmtId="1" fontId="7" fillId="3" borderId="0" xfId="0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1" fontId="7" fillId="5" borderId="10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/>
    <xf numFmtId="49" fontId="7" fillId="2" borderId="15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3" borderId="2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6" fillId="0" borderId="24" xfId="0" applyNumberFormat="1" applyFont="1" applyBorder="1"/>
    <xf numFmtId="0" fontId="7" fillId="0" borderId="13" xfId="0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/>
    </xf>
    <xf numFmtId="1" fontId="3" fillId="4" borderId="0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/>
    <xf numFmtId="49" fontId="7" fillId="0" borderId="5" xfId="0" applyNumberFormat="1" applyFont="1" applyFill="1" applyBorder="1" applyAlignment="1">
      <alignment horizontal="center" vertical="center" wrapText="1"/>
    </xf>
    <xf numFmtId="49" fontId="3" fillId="5" borderId="9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/>
    <xf numFmtId="1" fontId="3" fillId="3" borderId="2" xfId="0" applyNumberFormat="1" applyFont="1" applyFill="1" applyBorder="1" applyAlignment="1">
      <alignment horizontal="center" vertical="center"/>
    </xf>
    <xf numFmtId="49" fontId="7" fillId="3" borderId="15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/>
    <xf numFmtId="49" fontId="7" fillId="2" borderId="2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/>
    <xf numFmtId="0" fontId="13" fillId="9" borderId="0" xfId="0" applyFont="1" applyFill="1"/>
    <xf numFmtId="14" fontId="13" fillId="9" borderId="0" xfId="0" applyNumberFormat="1" applyFont="1" applyFill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6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Continuous" vertical="center" wrapText="1"/>
    </xf>
    <xf numFmtId="0" fontId="15" fillId="0" borderId="27" xfId="0" applyFont="1" applyBorder="1" applyAlignment="1">
      <alignment horizontal="centerContinuous" wrapText="1"/>
    </xf>
    <xf numFmtId="0" fontId="15" fillId="0" borderId="27" xfId="0" applyFont="1" applyBorder="1" applyAlignment="1">
      <alignment horizontal="centerContinuous" vertical="center" wrapText="1"/>
    </xf>
    <xf numFmtId="0" fontId="15" fillId="0" borderId="28" xfId="0" applyFont="1" applyBorder="1" applyAlignment="1">
      <alignment horizontal="centerContinuous" vertical="center" wrapText="1"/>
    </xf>
    <xf numFmtId="0" fontId="0" fillId="0" borderId="29" xfId="0" applyBorder="1"/>
    <xf numFmtId="0" fontId="17" fillId="0" borderId="26" xfId="0" applyFont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0" fillId="0" borderId="0" xfId="0" applyFill="1"/>
    <xf numFmtId="0" fontId="20" fillId="0" borderId="3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3" fillId="9" borderId="32" xfId="0" applyFont="1" applyFill="1" applyBorder="1" applyAlignment="1">
      <alignment horizontal="center"/>
    </xf>
    <xf numFmtId="0" fontId="0" fillId="10" borderId="25" xfId="0" applyFill="1" applyBorder="1"/>
    <xf numFmtId="0" fontId="0" fillId="10" borderId="33" xfId="0" applyFill="1" applyBorder="1"/>
    <xf numFmtId="0" fontId="24" fillId="0" borderId="25" xfId="0" applyFont="1" applyBorder="1" applyAlignment="1">
      <alignment horizontal="right" vertical="top"/>
    </xf>
    <xf numFmtId="0" fontId="0" fillId="0" borderId="34" xfId="0" applyBorder="1" applyAlignment="1">
      <alignment horizontal="center" vertical="center"/>
    </xf>
    <xf numFmtId="0" fontId="24" fillId="0" borderId="33" xfId="0" applyFont="1" applyBorder="1" applyAlignment="1">
      <alignment horizontal="left" vertical="top"/>
    </xf>
    <xf numFmtId="0" fontId="0" fillId="0" borderId="33" xfId="0" applyBorder="1" applyAlignment="1">
      <alignment horizontal="center" vertical="center"/>
    </xf>
    <xf numFmtId="0" fontId="0" fillId="0" borderId="35" xfId="0" applyBorder="1"/>
    <xf numFmtId="0" fontId="23" fillId="0" borderId="32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0" fillId="0" borderId="0" xfId="0" applyFill="1" applyBorder="1"/>
    <xf numFmtId="0" fontId="26" fillId="0" borderId="3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top"/>
    </xf>
    <xf numFmtId="0" fontId="23" fillId="9" borderId="38" xfId="0" applyFont="1" applyFill="1" applyBorder="1" applyAlignment="1">
      <alignment horizontal="center"/>
    </xf>
    <xf numFmtId="0" fontId="24" fillId="0" borderId="38" xfId="0" applyFont="1" applyBorder="1" applyAlignment="1">
      <alignment horizontal="right" vertical="top"/>
    </xf>
    <xf numFmtId="0" fontId="24" fillId="0" borderId="36" xfId="0" applyFont="1" applyBorder="1" applyAlignment="1">
      <alignment horizontal="left" vertical="top"/>
    </xf>
    <xf numFmtId="0" fontId="0" fillId="10" borderId="38" xfId="0" applyFill="1" applyBorder="1"/>
    <xf numFmtId="0" fontId="0" fillId="10" borderId="34" xfId="0" applyFill="1" applyBorder="1"/>
    <xf numFmtId="0" fontId="24" fillId="0" borderId="34" xfId="0" applyFont="1" applyBorder="1" applyAlignment="1">
      <alignment horizontal="left" vertical="top"/>
    </xf>
    <xf numFmtId="0" fontId="0" fillId="0" borderId="39" xfId="0" applyBorder="1"/>
    <xf numFmtId="0" fontId="17" fillId="0" borderId="40" xfId="0" applyFont="1" applyFill="1" applyBorder="1" applyAlignment="1">
      <alignment horizontal="center" vertical="center"/>
    </xf>
    <xf numFmtId="0" fontId="23" fillId="9" borderId="39" xfId="0" applyFont="1" applyFill="1" applyBorder="1" applyAlignment="1">
      <alignment horizontal="center"/>
    </xf>
    <xf numFmtId="0" fontId="24" fillId="0" borderId="40" xfId="0" applyFont="1" applyBorder="1" applyAlignment="1">
      <alignment horizontal="left" vertical="top"/>
    </xf>
    <xf numFmtId="0" fontId="0" fillId="0" borderId="41" xfId="0" applyBorder="1"/>
    <xf numFmtId="0" fontId="17" fillId="0" borderId="42" xfId="0" applyFont="1" applyFill="1" applyBorder="1" applyAlignment="1">
      <alignment horizontal="center" vertical="center"/>
    </xf>
    <xf numFmtId="0" fontId="0" fillId="0" borderId="0" xfId="0" applyBorder="1"/>
    <xf numFmtId="0" fontId="24" fillId="0" borderId="32" xfId="0" applyFont="1" applyBorder="1" applyAlignment="1">
      <alignment horizontal="right" vertical="top"/>
    </xf>
    <xf numFmtId="0" fontId="0" fillId="0" borderId="36" xfId="0" applyBorder="1" applyAlignment="1">
      <alignment horizontal="center" vertical="center"/>
    </xf>
    <xf numFmtId="0" fontId="0" fillId="10" borderId="32" xfId="0" applyFill="1" applyBorder="1"/>
    <xf numFmtId="0" fontId="0" fillId="10" borderId="36" xfId="0" applyFill="1" applyBorder="1"/>
    <xf numFmtId="0" fontId="23" fillId="9" borderId="43" xfId="0" applyFont="1" applyFill="1" applyBorder="1" applyAlignment="1">
      <alignment horizontal="center"/>
    </xf>
    <xf numFmtId="0" fontId="24" fillId="0" borderId="43" xfId="0" applyFont="1" applyBorder="1" applyAlignment="1">
      <alignment horizontal="right" vertical="top"/>
    </xf>
    <xf numFmtId="0" fontId="0" fillId="0" borderId="44" xfId="0" applyBorder="1" applyAlignment="1">
      <alignment horizontal="center" vertical="center"/>
    </xf>
    <xf numFmtId="0" fontId="24" fillId="0" borderId="44" xfId="0" applyFont="1" applyBorder="1" applyAlignment="1">
      <alignment horizontal="left" vertical="top"/>
    </xf>
    <xf numFmtId="0" fontId="0" fillId="10" borderId="43" xfId="0" applyFill="1" applyBorder="1"/>
    <xf numFmtId="0" fontId="0" fillId="10" borderId="44" xfId="0" applyFill="1" applyBorder="1"/>
    <xf numFmtId="0" fontId="0" fillId="10" borderId="45" xfId="0" applyFill="1" applyBorder="1"/>
    <xf numFmtId="0" fontId="23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0" fillId="0" borderId="46" xfId="0" applyFill="1" applyBorder="1"/>
    <xf numFmtId="0" fontId="26" fillId="0" borderId="45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24" fillId="0" borderId="0" xfId="0" applyFont="1" applyBorder="1" applyAlignment="1">
      <alignment horizontal="left" vertical="top"/>
    </xf>
    <xf numFmtId="0" fontId="2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right" vertical="center"/>
    </xf>
    <xf numFmtId="0" fontId="30" fillId="11" borderId="0" xfId="0" applyFont="1" applyFill="1" applyBorder="1" applyAlignment="1">
      <alignment horizontal="center" vertical="top"/>
    </xf>
    <xf numFmtId="0" fontId="15" fillId="0" borderId="0" xfId="0" applyFont="1" applyBorder="1"/>
    <xf numFmtId="0" fontId="31" fillId="0" borderId="0" xfId="0" applyFont="1" applyBorder="1"/>
    <xf numFmtId="0" fontId="0" fillId="0" borderId="0" xfId="0" applyBorder="1" applyAlignment="1">
      <alignment horizontal="right"/>
    </xf>
    <xf numFmtId="0" fontId="32" fillId="9" borderId="0" xfId="0" applyFont="1" applyFill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8" fillId="0" borderId="0" xfId="0" applyFont="1" applyFill="1" applyBorder="1" applyAlignment="1">
      <alignment horizontal="right" vertical="top"/>
    </xf>
    <xf numFmtId="0" fontId="0" fillId="11" borderId="0" xfId="0" applyFill="1" applyBorder="1"/>
    <xf numFmtId="0" fontId="31" fillId="0" borderId="0" xfId="0" applyFont="1" applyBorder="1" applyAlignment="1">
      <alignment horizontal="center"/>
    </xf>
    <xf numFmtId="0" fontId="33" fillId="11" borderId="0" xfId="0" applyFont="1" applyFill="1" applyAlignment="1">
      <alignment horizontal="center" vertical="center"/>
    </xf>
    <xf numFmtId="0" fontId="15" fillId="11" borderId="0" xfId="0" applyFont="1" applyFill="1" applyBorder="1" applyAlignment="1">
      <alignment vertical="center"/>
    </xf>
    <xf numFmtId="0" fontId="0" fillId="11" borderId="0" xfId="0" applyFill="1"/>
    <xf numFmtId="0" fontId="31" fillId="11" borderId="0" xfId="0" applyFont="1" applyFill="1" applyBorder="1" applyAlignment="1">
      <alignment horizontal="center"/>
    </xf>
    <xf numFmtId="0" fontId="32" fillId="11" borderId="0" xfId="0" applyFont="1" applyFill="1" applyBorder="1" applyAlignment="1">
      <alignment horizontal="center" vertical="center"/>
    </xf>
    <xf numFmtId="0" fontId="30" fillId="12" borderId="0" xfId="0" applyFont="1" applyFill="1" applyBorder="1" applyAlignment="1">
      <alignment horizontal="center" vertical="top"/>
    </xf>
    <xf numFmtId="0" fontId="0" fillId="12" borderId="0" xfId="0" applyFill="1" applyBorder="1"/>
    <xf numFmtId="0" fontId="33" fillId="12" borderId="0" xfId="0" applyFont="1" applyFill="1" applyAlignment="1">
      <alignment horizontal="center" vertical="center"/>
    </xf>
    <xf numFmtId="0" fontId="15" fillId="12" borderId="0" xfId="0" applyFont="1" applyFill="1" applyBorder="1" applyAlignment="1">
      <alignment vertical="center"/>
    </xf>
    <xf numFmtId="0" fontId="0" fillId="12" borderId="0" xfId="0" applyFill="1"/>
    <xf numFmtId="0" fontId="31" fillId="12" borderId="0" xfId="0" applyFont="1" applyFill="1" applyBorder="1" applyAlignment="1">
      <alignment horizontal="center"/>
    </xf>
    <xf numFmtId="0" fontId="32" fillId="1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47" xfId="0" applyFont="1" applyBorder="1" applyAlignment="1">
      <alignment horizontal="centerContinuous" vertical="center" wrapText="1"/>
    </xf>
    <xf numFmtId="0" fontId="15" fillId="0" borderId="48" xfId="0" applyFont="1" applyBorder="1" applyAlignment="1">
      <alignment horizontal="centerContinuous" vertical="center" wrapText="1"/>
    </xf>
    <xf numFmtId="0" fontId="15" fillId="0" borderId="49" xfId="0" applyFont="1" applyBorder="1" applyAlignment="1">
      <alignment horizontal="centerContinuous" vertical="center" wrapText="1"/>
    </xf>
    <xf numFmtId="0" fontId="15" fillId="0" borderId="50" xfId="0" applyFont="1" applyBorder="1" applyAlignment="1">
      <alignment horizontal="centerContinuous" vertical="center" wrapText="1"/>
    </xf>
    <xf numFmtId="0" fontId="0" fillId="0" borderId="51" xfId="0" applyBorder="1"/>
    <xf numFmtId="0" fontId="10" fillId="0" borderId="7" xfId="0" applyFont="1" applyFill="1" applyBorder="1" applyAlignment="1">
      <alignment horizontal="center"/>
    </xf>
    <xf numFmtId="0" fontId="34" fillId="0" borderId="25" xfId="0" applyFont="1" applyBorder="1" applyAlignment="1">
      <alignment horizontal="right" vertical="top"/>
    </xf>
    <xf numFmtId="0" fontId="34" fillId="0" borderId="52" xfId="0" applyFont="1" applyBorder="1" applyAlignment="1">
      <alignment horizontal="right" vertical="top"/>
    </xf>
    <xf numFmtId="0" fontId="24" fillId="0" borderId="53" xfId="0" applyFont="1" applyBorder="1" applyAlignment="1">
      <alignment horizontal="left" vertical="top"/>
    </xf>
    <xf numFmtId="0" fontId="0" fillId="0" borderId="37" xfId="0" applyBorder="1"/>
    <xf numFmtId="0" fontId="2" fillId="0" borderId="7" xfId="0" applyFont="1" applyFill="1" applyBorder="1" applyAlignment="1">
      <alignment horizontal="center"/>
    </xf>
    <xf numFmtId="0" fontId="34" fillId="0" borderId="38" xfId="0" applyFont="1" applyBorder="1" applyAlignment="1">
      <alignment horizontal="right" vertical="top"/>
    </xf>
    <xf numFmtId="0" fontId="35" fillId="10" borderId="38" xfId="0" applyFont="1" applyFill="1" applyBorder="1"/>
    <xf numFmtId="0" fontId="34" fillId="0" borderId="54" xfId="0" applyFont="1" applyBorder="1" applyAlignment="1">
      <alignment horizontal="right" vertical="top"/>
    </xf>
    <xf numFmtId="0" fontId="24" fillId="0" borderId="55" xfId="0" applyFont="1" applyBorder="1" applyAlignment="1">
      <alignment horizontal="left" vertical="top"/>
    </xf>
    <xf numFmtId="0" fontId="0" fillId="0" borderId="40" xfId="0" applyBorder="1"/>
    <xf numFmtId="0" fontId="34" fillId="0" borderId="56" xfId="0" applyFont="1" applyBorder="1" applyAlignment="1">
      <alignment horizontal="right" vertical="top"/>
    </xf>
    <xf numFmtId="0" fontId="0" fillId="0" borderId="57" xfId="0" applyBorder="1" applyAlignment="1">
      <alignment horizontal="center" vertical="center"/>
    </xf>
    <xf numFmtId="0" fontId="24" fillId="0" borderId="57" xfId="0" applyFont="1" applyBorder="1" applyAlignment="1">
      <alignment horizontal="left" vertical="top"/>
    </xf>
    <xf numFmtId="0" fontId="34" fillId="0" borderId="58" xfId="0" applyFont="1" applyBorder="1" applyAlignment="1">
      <alignment horizontal="right" vertical="top"/>
    </xf>
    <xf numFmtId="0" fontId="24" fillId="0" borderId="59" xfId="0" applyFont="1" applyBorder="1" applyAlignment="1">
      <alignment horizontal="left" vertical="top"/>
    </xf>
    <xf numFmtId="0" fontId="35" fillId="10" borderId="32" xfId="0" applyFont="1" applyFill="1" applyBorder="1"/>
    <xf numFmtId="0" fontId="34" fillId="0" borderId="32" xfId="0" applyFont="1" applyBorder="1" applyAlignment="1">
      <alignment horizontal="right" vertical="top"/>
    </xf>
    <xf numFmtId="0" fontId="34" fillId="0" borderId="43" xfId="0" applyFont="1" applyBorder="1" applyAlignment="1">
      <alignment horizontal="right" vertical="top"/>
    </xf>
    <xf numFmtId="0" fontId="32" fillId="3" borderId="0" xfId="0" applyFont="1" applyFill="1" applyBorder="1" applyAlignment="1">
      <alignment horizontal="center" vertical="center"/>
    </xf>
    <xf numFmtId="0" fontId="0" fillId="0" borderId="36" xfId="0" applyBorder="1" applyAlignment="1">
      <alignment horizontal="right"/>
    </xf>
    <xf numFmtId="0" fontId="36" fillId="6" borderId="0" xfId="0" applyFont="1" applyFill="1"/>
    <xf numFmtId="0" fontId="37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horizontal="right"/>
    </xf>
    <xf numFmtId="0" fontId="38" fillId="6" borderId="0" xfId="0" applyFont="1" applyFill="1" applyBorder="1" applyAlignment="1">
      <alignment horizontal="center"/>
    </xf>
    <xf numFmtId="0" fontId="38" fillId="6" borderId="0" xfId="0" applyFont="1" applyFill="1" applyBorder="1" applyAlignment="1">
      <alignment horizontal="center" vertical="center"/>
    </xf>
    <xf numFmtId="0" fontId="39" fillId="6" borderId="0" xfId="0" applyFont="1" applyFill="1" applyBorder="1" applyAlignment="1">
      <alignment horizontal="center"/>
    </xf>
    <xf numFmtId="0" fontId="0" fillId="6" borderId="0" xfId="0" applyFill="1"/>
    <xf numFmtId="0" fontId="0" fillId="6" borderId="0" xfId="0" applyFill="1" applyBorder="1"/>
    <xf numFmtId="0" fontId="0" fillId="6" borderId="0" xfId="0" applyFill="1" applyBorder="1" applyAlignment="1">
      <alignment horizontal="right"/>
    </xf>
    <xf numFmtId="0" fontId="32" fillId="6" borderId="0" xfId="0" applyFont="1" applyFill="1" applyBorder="1" applyAlignment="1">
      <alignment horizontal="center"/>
    </xf>
    <xf numFmtId="0" fontId="32" fillId="6" borderId="0" xfId="0" applyFont="1" applyFill="1" applyBorder="1" applyAlignment="1">
      <alignment horizontal="center" vertical="center"/>
    </xf>
    <xf numFmtId="0" fontId="31" fillId="6" borderId="0" xfId="0" applyFont="1" applyFill="1" applyBorder="1" applyAlignment="1">
      <alignment horizontal="center"/>
    </xf>
    <xf numFmtId="0" fontId="15" fillId="6" borderId="0" xfId="0" applyFont="1" applyFill="1" applyBorder="1"/>
    <xf numFmtId="0" fontId="31" fillId="6" borderId="0" xfId="0" applyFont="1" applyFill="1" applyBorder="1"/>
    <xf numFmtId="0" fontId="40" fillId="0" borderId="0" xfId="1"/>
    <xf numFmtId="0" fontId="40" fillId="13" borderId="7" xfId="1" applyFill="1" applyBorder="1"/>
    <xf numFmtId="0" fontId="40" fillId="13" borderId="7" xfId="1" applyFill="1" applyBorder="1" applyAlignment="1">
      <alignment horizontal="center"/>
    </xf>
    <xf numFmtId="9" fontId="0" fillId="13" borderId="7" xfId="2" applyFont="1" applyFill="1" applyBorder="1" applyAlignment="1">
      <alignment horizontal="center"/>
    </xf>
    <xf numFmtId="0" fontId="40" fillId="0" borderId="7" xfId="1" applyBorder="1"/>
    <xf numFmtId="0" fontId="42" fillId="13" borderId="7" xfId="1" applyFont="1" applyFill="1" applyBorder="1" applyAlignment="1">
      <alignment horizontal="center"/>
    </xf>
    <xf numFmtId="0" fontId="40" fillId="0" borderId="7" xfId="1" applyBorder="1" applyAlignment="1">
      <alignment horizontal="center"/>
    </xf>
    <xf numFmtId="9" fontId="0" fillId="0" borderId="7" xfId="2" applyFont="1" applyBorder="1" applyAlignment="1">
      <alignment horizontal="center"/>
    </xf>
    <xf numFmtId="9" fontId="42" fillId="13" borderId="7" xfId="2" applyFont="1" applyFill="1" applyBorder="1" applyAlignment="1">
      <alignment horizontal="center"/>
    </xf>
    <xf numFmtId="0" fontId="40" fillId="0" borderId="0" xfId="1" applyAlignment="1">
      <alignment horizontal="center"/>
    </xf>
    <xf numFmtId="9" fontId="0" fillId="0" borderId="0" xfId="2" applyFont="1" applyAlignment="1">
      <alignment horizontal="center"/>
    </xf>
    <xf numFmtId="0" fontId="40" fillId="0" borderId="0" xfId="1" applyFill="1"/>
    <xf numFmtId="0" fontId="43" fillId="14" borderId="7" xfId="1" applyFont="1" applyFill="1" applyBorder="1" applyAlignment="1">
      <alignment horizontal="center"/>
    </xf>
    <xf numFmtId="0" fontId="9" fillId="15" borderId="7" xfId="1" applyFont="1" applyFill="1" applyBorder="1" applyAlignment="1">
      <alignment horizontal="center"/>
    </xf>
    <xf numFmtId="0" fontId="42" fillId="13" borderId="7" xfId="1" applyFont="1" applyFill="1" applyBorder="1" applyAlignment="1">
      <alignment vertical="center" wrapText="1"/>
    </xf>
    <xf numFmtId="0" fontId="42" fillId="0" borderId="0" xfId="1" applyFont="1" applyAlignment="1">
      <alignment horizontal="center"/>
    </xf>
    <xf numFmtId="9" fontId="42" fillId="0" borderId="0" xfId="2" applyFont="1" applyAlignment="1">
      <alignment horizontal="center"/>
    </xf>
    <xf numFmtId="1" fontId="42" fillId="0" borderId="7" xfId="1" applyNumberFormat="1" applyFont="1" applyBorder="1" applyAlignment="1">
      <alignment horizontal="center"/>
    </xf>
    <xf numFmtId="0" fontId="42" fillId="0" borderId="7" xfId="1" applyFont="1" applyBorder="1" applyAlignment="1">
      <alignment horizontal="center"/>
    </xf>
    <xf numFmtId="0" fontId="42" fillId="0" borderId="0" xfId="1" applyFont="1"/>
    <xf numFmtId="0" fontId="40" fillId="0" borderId="7" xfId="1" applyFill="1" applyBorder="1" applyAlignment="1">
      <alignment vertical="center" wrapText="1"/>
    </xf>
    <xf numFmtId="1" fontId="40" fillId="0" borderId="7" xfId="1" applyNumberFormat="1" applyBorder="1" applyAlignment="1">
      <alignment horizontal="center"/>
    </xf>
    <xf numFmtId="0" fontId="40" fillId="0" borderId="7" xfId="1" applyFill="1" applyBorder="1" applyAlignment="1">
      <alignment horizontal="center"/>
    </xf>
    <xf numFmtId="0" fontId="44" fillId="13" borderId="7" xfId="1" applyFont="1" applyFill="1" applyBorder="1" applyAlignment="1">
      <alignment vertical="center" wrapText="1"/>
    </xf>
    <xf numFmtId="0" fontId="45" fillId="0" borderId="0" xfId="3" applyFill="1" applyAlignment="1">
      <alignment horizontal="center" vertical="center"/>
    </xf>
    <xf numFmtId="0" fontId="40" fillId="0" borderId="0" xfId="1" applyFill="1" applyAlignment="1">
      <alignment horizontal="left" vertical="center" indent="1"/>
    </xf>
    <xf numFmtId="0" fontId="46" fillId="0" borderId="0" xfId="1" applyFont="1" applyFill="1" applyAlignment="1">
      <alignment vertical="center"/>
    </xf>
    <xf numFmtId="0" fontId="40" fillId="0" borderId="0" xfId="1" applyFill="1" applyAlignment="1">
      <alignment horizontal="left" vertical="center" indent="2"/>
    </xf>
    <xf numFmtId="0" fontId="45" fillId="0" borderId="0" xfId="3" applyFill="1" applyAlignment="1">
      <alignment horizontal="left" vertical="center" indent="2"/>
    </xf>
    <xf numFmtId="0" fontId="47" fillId="0" borderId="0" xfId="0" applyFont="1" applyAlignment="1">
      <alignment horizontal="center"/>
    </xf>
    <xf numFmtId="0" fontId="47" fillId="0" borderId="0" xfId="0" applyFont="1"/>
    <xf numFmtId="0" fontId="47" fillId="0" borderId="0" xfId="0" applyFont="1" applyBorder="1" applyAlignment="1">
      <alignment horizontal="center"/>
    </xf>
    <xf numFmtId="0" fontId="47" fillId="0" borderId="0" xfId="0" applyFont="1" applyBorder="1"/>
    <xf numFmtId="0" fontId="47" fillId="0" borderId="0" xfId="0" applyFont="1" applyFill="1" applyBorder="1" applyAlignment="1">
      <alignment horizontal="center"/>
    </xf>
    <xf numFmtId="0" fontId="47" fillId="0" borderId="0" xfId="0" applyFont="1" applyAlignment="1">
      <alignment horizontal="center" textRotation="255" wrapText="1"/>
    </xf>
    <xf numFmtId="0" fontId="48" fillId="3" borderId="7" xfId="0" applyFont="1" applyFill="1" applyBorder="1" applyAlignment="1">
      <alignment horizontal="center" wrapText="1"/>
    </xf>
    <xf numFmtId="0" fontId="48" fillId="3" borderId="7" xfId="0" applyFont="1" applyFill="1" applyBorder="1" applyAlignment="1">
      <alignment horizontal="center"/>
    </xf>
    <xf numFmtId="49" fontId="3" fillId="4" borderId="2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49" fontId="3" fillId="16" borderId="7" xfId="0" applyNumberFormat="1" applyFont="1" applyFill="1" applyBorder="1" applyAlignment="1">
      <alignment horizontal="center" vertical="center"/>
    </xf>
    <xf numFmtId="49" fontId="3" fillId="16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17" borderId="11" xfId="0" applyNumberFormat="1" applyFont="1" applyFill="1" applyBorder="1" applyAlignment="1">
      <alignment horizontal="center" vertical="center"/>
    </xf>
    <xf numFmtId="49" fontId="3" fillId="17" borderId="7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50" fillId="4" borderId="0" xfId="0" applyNumberFormat="1" applyFont="1" applyFill="1" applyBorder="1" applyAlignment="1">
      <alignment horizontal="center"/>
    </xf>
    <xf numFmtId="49" fontId="3" fillId="17" borderId="3" xfId="0" applyNumberFormat="1" applyFont="1" applyFill="1" applyBorder="1" applyAlignment="1">
      <alignment horizontal="center" vertical="center"/>
    </xf>
    <xf numFmtId="49" fontId="3" fillId="17" borderId="2" xfId="0" applyNumberFormat="1" applyFont="1" applyFill="1" applyBorder="1" applyAlignment="1">
      <alignment horizontal="center" vertical="center"/>
    </xf>
    <xf numFmtId="49" fontId="3" fillId="16" borderId="2" xfId="0" applyNumberFormat="1" applyFont="1" applyFill="1" applyBorder="1" applyAlignment="1">
      <alignment horizontal="center" vertical="center"/>
    </xf>
    <xf numFmtId="49" fontId="3" fillId="13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/>
    <xf numFmtId="49" fontId="3" fillId="16" borderId="11" xfId="0" applyNumberFormat="1" applyFont="1" applyFill="1" applyBorder="1" applyAlignment="1">
      <alignment horizontal="center" vertical="center"/>
    </xf>
    <xf numFmtId="49" fontId="3" fillId="16" borderId="3" xfId="0" applyNumberFormat="1" applyFont="1" applyFill="1" applyBorder="1" applyAlignment="1">
      <alignment horizontal="center" vertical="center"/>
    </xf>
    <xf numFmtId="49" fontId="53" fillId="16" borderId="10" xfId="0" applyNumberFormat="1" applyFont="1" applyFill="1" applyBorder="1" applyAlignment="1">
      <alignment horizontal="center"/>
    </xf>
    <xf numFmtId="49" fontId="0" fillId="0" borderId="7" xfId="0" applyNumberFormat="1" applyBorder="1"/>
    <xf numFmtId="49" fontId="54" fillId="0" borderId="5" xfId="0" applyNumberFormat="1" applyFont="1" applyFill="1" applyBorder="1" applyAlignment="1">
      <alignment vertical="center"/>
    </xf>
    <xf numFmtId="49" fontId="54" fillId="0" borderId="11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left" vertical="center"/>
    </xf>
    <xf numFmtId="49" fontId="7" fillId="18" borderId="7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3" fillId="18" borderId="7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3" fillId="5" borderId="3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49" fontId="3" fillId="5" borderId="18" xfId="0" applyNumberFormat="1" applyFont="1" applyFill="1" applyBorder="1" applyAlignment="1">
      <alignment horizontal="center" vertical="center"/>
    </xf>
    <xf numFmtId="49" fontId="3" fillId="5" borderId="12" xfId="0" applyNumberFormat="1" applyFont="1" applyFill="1" applyBorder="1" applyAlignment="1">
      <alignment horizontal="center" vertical="center"/>
    </xf>
    <xf numFmtId="49" fontId="3" fillId="17" borderId="10" xfId="0" applyNumberFormat="1" applyFont="1" applyFill="1" applyBorder="1" applyAlignment="1">
      <alignment horizontal="center" vertical="center"/>
    </xf>
    <xf numFmtId="49" fontId="3" fillId="16" borderId="21" xfId="0" applyNumberFormat="1" applyFont="1" applyFill="1" applyBorder="1" applyAlignment="1">
      <alignment horizontal="center" vertical="center"/>
    </xf>
    <xf numFmtId="49" fontId="50" fillId="16" borderId="0" xfId="0" applyNumberFormat="1" applyFont="1" applyFill="1" applyBorder="1" applyAlignment="1">
      <alignment horizontal="center" vertical="center"/>
    </xf>
    <xf numFmtId="49" fontId="8" fillId="6" borderId="13" xfId="0" applyNumberFormat="1" applyFont="1" applyFill="1" applyBorder="1" applyAlignment="1">
      <alignment horizontal="center"/>
    </xf>
    <xf numFmtId="49" fontId="8" fillId="6" borderId="20" xfId="0" applyNumberFormat="1" applyFont="1" applyFill="1" applyBorder="1" applyAlignment="1">
      <alignment horizontal="center"/>
    </xf>
    <xf numFmtId="49" fontId="49" fillId="7" borderId="20" xfId="0" applyNumberFormat="1" applyFont="1" applyFill="1" applyBorder="1" applyAlignment="1">
      <alignment horizontal="center"/>
    </xf>
    <xf numFmtId="49" fontId="49" fillId="8" borderId="20" xfId="0" applyNumberFormat="1" applyFont="1" applyFill="1" applyBorder="1" applyAlignment="1">
      <alignment horizontal="center"/>
    </xf>
    <xf numFmtId="49" fontId="8" fillId="6" borderId="60" xfId="0" applyNumberFormat="1" applyFont="1" applyFill="1" applyBorder="1" applyAlignment="1">
      <alignment horizontal="center"/>
    </xf>
    <xf numFmtId="49" fontId="8" fillId="6" borderId="0" xfId="0" applyNumberFormat="1" applyFont="1" applyFill="1" applyBorder="1" applyAlignment="1">
      <alignment horizontal="center"/>
    </xf>
    <xf numFmtId="49" fontId="49" fillId="7" borderId="0" xfId="0" applyNumberFormat="1" applyFont="1" applyFill="1" applyBorder="1" applyAlignment="1">
      <alignment horizontal="center"/>
    </xf>
    <xf numFmtId="0" fontId="41" fillId="13" borderId="7" xfId="1" applyFont="1" applyFill="1" applyBorder="1" applyAlignment="1">
      <alignment horizontal="center"/>
    </xf>
    <xf numFmtId="0" fontId="1" fillId="0" borderId="7" xfId="1" applyFont="1" applyFill="1" applyBorder="1" applyAlignment="1">
      <alignment vertical="center" wrapText="1"/>
    </xf>
  </cellXfs>
  <cellStyles count="4">
    <cellStyle name="Hivatkozás" xfId="3" builtinId="8"/>
    <cellStyle name="Normál" xfId="0" builtinId="0"/>
    <cellStyle name="Normál 2" xfId="1"/>
    <cellStyle name="Százalék 2" xfId="2"/>
  </cellStyles>
  <dxfs count="3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301625</xdr:colOff>
      <xdr:row>29</xdr:row>
      <xdr:rowOff>254000</xdr:rowOff>
    </xdr:to>
    <xdr:pic>
      <xdr:nvPicPr>
        <xdr:cNvPr id="2" name="Picture 3" descr="Gombf-Logo-REAKTIV">
          <a:extLst>
            <a:ext uri="{FF2B5EF4-FFF2-40B4-BE49-F238E27FC236}">
              <a16:creationId xmlns:a16="http://schemas.microsoft.com/office/drawing/2014/main" id="{C1BCE5E4-1883-CB4B-9D93-13D092A85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572250"/>
          <a:ext cx="19685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24" workbookViewId="0">
      <selection activeCell="H20" sqref="H20:H21"/>
    </sheetView>
  </sheetViews>
  <sheetFormatPr defaultColWidth="11.19921875" defaultRowHeight="15.6"/>
  <cols>
    <col min="1" max="1" width="21.796875" customWidth="1"/>
    <col min="2" max="2" width="10.296875" style="238" customWidth="1"/>
    <col min="3" max="3" width="20.5" customWidth="1"/>
    <col min="4" max="4" width="20.19921875" style="238" customWidth="1"/>
  </cols>
  <sheetData>
    <row r="1" spans="1:4">
      <c r="D1" s="238" t="s">
        <v>172</v>
      </c>
    </row>
    <row r="2" spans="1:4">
      <c r="A2" t="s">
        <v>159</v>
      </c>
      <c r="B2" s="238" t="s">
        <v>170</v>
      </c>
      <c r="C2" t="s">
        <v>168</v>
      </c>
    </row>
    <row r="3" spans="1:4">
      <c r="A3" t="s">
        <v>160</v>
      </c>
      <c r="B3" s="238" t="s">
        <v>170</v>
      </c>
      <c r="C3" t="s">
        <v>167</v>
      </c>
    </row>
    <row r="4" spans="1:4">
      <c r="A4" t="s">
        <v>162</v>
      </c>
      <c r="B4" s="238" t="s">
        <v>170</v>
      </c>
      <c r="C4" t="s">
        <v>165</v>
      </c>
      <c r="D4" s="238" t="s">
        <v>161</v>
      </c>
    </row>
    <row r="5" spans="1:4">
      <c r="A5" t="s">
        <v>163</v>
      </c>
      <c r="B5" s="238" t="s">
        <v>170</v>
      </c>
      <c r="C5" t="s">
        <v>164</v>
      </c>
    </row>
    <row r="8" spans="1:4">
      <c r="A8" t="s">
        <v>159</v>
      </c>
      <c r="B8" s="238" t="s">
        <v>170</v>
      </c>
      <c r="C8" t="s">
        <v>167</v>
      </c>
      <c r="D8" s="238" t="s">
        <v>160</v>
      </c>
    </row>
    <row r="9" spans="1:4">
      <c r="A9" t="s">
        <v>161</v>
      </c>
      <c r="B9" s="238" t="s">
        <v>170</v>
      </c>
      <c r="C9" t="s">
        <v>165</v>
      </c>
    </row>
    <row r="10" spans="1:4">
      <c r="A10" t="s">
        <v>162</v>
      </c>
      <c r="B10" s="238" t="s">
        <v>170</v>
      </c>
      <c r="C10" t="s">
        <v>164</v>
      </c>
    </row>
    <row r="11" spans="1:4">
      <c r="A11" t="s">
        <v>163</v>
      </c>
      <c r="B11" s="238" t="s">
        <v>170</v>
      </c>
      <c r="C11" t="s">
        <v>168</v>
      </c>
    </row>
    <row r="14" spans="1:4">
      <c r="A14" t="s">
        <v>160</v>
      </c>
      <c r="B14" s="238" t="s">
        <v>170</v>
      </c>
      <c r="C14" t="s">
        <v>165</v>
      </c>
      <c r="D14" s="238" t="s">
        <v>159</v>
      </c>
    </row>
    <row r="15" spans="1:4">
      <c r="A15" t="s">
        <v>161</v>
      </c>
      <c r="B15" s="238" t="s">
        <v>170</v>
      </c>
      <c r="C15" t="s">
        <v>164</v>
      </c>
    </row>
    <row r="16" spans="1:4">
      <c r="A16" t="s">
        <v>162</v>
      </c>
      <c r="B16" s="238" t="s">
        <v>170</v>
      </c>
      <c r="C16" t="s">
        <v>163</v>
      </c>
    </row>
    <row r="17" spans="1:4">
      <c r="A17" t="s">
        <v>167</v>
      </c>
      <c r="B17" s="238" t="s">
        <v>170</v>
      </c>
      <c r="C17" t="s">
        <v>168</v>
      </c>
    </row>
    <row r="20" spans="1:4">
      <c r="A20" t="s">
        <v>159</v>
      </c>
      <c r="B20" s="238" t="s">
        <v>170</v>
      </c>
      <c r="C20" t="s">
        <v>165</v>
      </c>
      <c r="D20" s="238" t="s">
        <v>173</v>
      </c>
    </row>
    <row r="21" spans="1:4">
      <c r="A21" t="s">
        <v>164</v>
      </c>
      <c r="B21" s="238" t="s">
        <v>170</v>
      </c>
      <c r="C21" t="s">
        <v>160</v>
      </c>
    </row>
    <row r="22" spans="1:4">
      <c r="A22" t="s">
        <v>161</v>
      </c>
      <c r="B22" s="238" t="s">
        <v>170</v>
      </c>
      <c r="C22" t="s">
        <v>163</v>
      </c>
    </row>
    <row r="23" spans="1:4">
      <c r="A23" t="s">
        <v>162</v>
      </c>
      <c r="B23" s="238" t="s">
        <v>170</v>
      </c>
      <c r="C23" t="s">
        <v>168</v>
      </c>
    </row>
    <row r="26" spans="1:4">
      <c r="A26" t="s">
        <v>159</v>
      </c>
      <c r="B26" s="238" t="s">
        <v>170</v>
      </c>
      <c r="C26" t="s">
        <v>164</v>
      </c>
      <c r="D26" s="238" t="s">
        <v>168</v>
      </c>
    </row>
    <row r="27" spans="1:4">
      <c r="A27" t="s">
        <v>160</v>
      </c>
      <c r="B27" s="238" t="s">
        <v>170</v>
      </c>
      <c r="C27" t="s">
        <v>163</v>
      </c>
    </row>
    <row r="28" spans="1:4">
      <c r="A28" t="s">
        <v>161</v>
      </c>
      <c r="B28" s="238" t="s">
        <v>170</v>
      </c>
      <c r="C28" t="s">
        <v>162</v>
      </c>
    </row>
    <row r="29" spans="1:4">
      <c r="A29" t="s">
        <v>165</v>
      </c>
      <c r="B29" s="238" t="s">
        <v>170</v>
      </c>
      <c r="C29" t="s">
        <v>167</v>
      </c>
    </row>
    <row r="32" spans="1:4">
      <c r="A32" t="s">
        <v>159</v>
      </c>
      <c r="B32" s="238" t="s">
        <v>170</v>
      </c>
      <c r="C32" t="s">
        <v>163</v>
      </c>
      <c r="D32" s="238" t="s">
        <v>165</v>
      </c>
    </row>
    <row r="33" spans="1:4">
      <c r="A33" t="s">
        <v>160</v>
      </c>
      <c r="B33" s="238" t="s">
        <v>170</v>
      </c>
      <c r="C33" t="s">
        <v>162</v>
      </c>
    </row>
    <row r="34" spans="1:4">
      <c r="A34" t="s">
        <v>161</v>
      </c>
      <c r="B34" s="238" t="s">
        <v>170</v>
      </c>
      <c r="C34" t="s">
        <v>168</v>
      </c>
    </row>
    <row r="35" spans="1:4">
      <c r="A35" t="s">
        <v>164</v>
      </c>
      <c r="B35" s="238" t="s">
        <v>170</v>
      </c>
      <c r="C35" t="s">
        <v>167</v>
      </c>
    </row>
    <row r="38" spans="1:4">
      <c r="A38" t="s">
        <v>159</v>
      </c>
      <c r="B38" s="238" t="s">
        <v>170</v>
      </c>
      <c r="C38" t="s">
        <v>162</v>
      </c>
      <c r="D38" s="238" t="s">
        <v>174</v>
      </c>
    </row>
    <row r="39" spans="1:4">
      <c r="A39" t="s">
        <v>160</v>
      </c>
      <c r="B39" s="238" t="s">
        <v>170</v>
      </c>
      <c r="C39" t="s">
        <v>161</v>
      </c>
    </row>
    <row r="40" spans="1:4">
      <c r="A40" t="s">
        <v>163</v>
      </c>
      <c r="B40" s="238" t="s">
        <v>170</v>
      </c>
      <c r="C40" t="s">
        <v>167</v>
      </c>
    </row>
    <row r="41" spans="1:4">
      <c r="A41" t="s">
        <v>165</v>
      </c>
      <c r="B41" s="238" t="s">
        <v>170</v>
      </c>
      <c r="C41" t="s">
        <v>168</v>
      </c>
    </row>
    <row r="44" spans="1:4">
      <c r="A44" t="s">
        <v>159</v>
      </c>
      <c r="B44" s="238" t="s">
        <v>170</v>
      </c>
      <c r="C44" t="s">
        <v>161</v>
      </c>
      <c r="D44" s="238" t="s">
        <v>163</v>
      </c>
    </row>
    <row r="45" spans="1:4">
      <c r="A45" t="s">
        <v>160</v>
      </c>
      <c r="B45" s="238" t="s">
        <v>170</v>
      </c>
      <c r="C45" t="s">
        <v>168</v>
      </c>
    </row>
    <row r="46" spans="1:4">
      <c r="A46" t="s">
        <v>162</v>
      </c>
      <c r="B46" s="238" t="s">
        <v>170</v>
      </c>
      <c r="C46" t="s">
        <v>167</v>
      </c>
    </row>
    <row r="47" spans="1:4">
      <c r="A47" t="s">
        <v>164</v>
      </c>
      <c r="B47" s="238" t="s">
        <v>170</v>
      </c>
      <c r="C47" t="s">
        <v>165</v>
      </c>
    </row>
    <row r="50" spans="1:4">
      <c r="A50" t="s">
        <v>159</v>
      </c>
      <c r="B50" s="238" t="s">
        <v>170</v>
      </c>
      <c r="C50" t="s">
        <v>160</v>
      </c>
      <c r="D50" s="238" t="s">
        <v>162</v>
      </c>
    </row>
    <row r="51" spans="1:4">
      <c r="A51" t="s">
        <v>161</v>
      </c>
      <c r="B51" s="238" t="s">
        <v>170</v>
      </c>
      <c r="C51" t="s">
        <v>167</v>
      </c>
    </row>
    <row r="52" spans="1:4">
      <c r="A52" t="s">
        <v>163</v>
      </c>
      <c r="B52" s="238" t="s">
        <v>170</v>
      </c>
      <c r="C52" t="s">
        <v>165</v>
      </c>
    </row>
    <row r="53" spans="1:4">
      <c r="A53" t="s">
        <v>164</v>
      </c>
      <c r="B53" s="238" t="s">
        <v>170</v>
      </c>
      <c r="C53" t="s">
        <v>168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60"/>
  <sheetViews>
    <sheetView topLeftCell="A43" zoomScaleNormal="100" workbookViewId="0">
      <selection activeCell="P56" sqref="P56"/>
    </sheetView>
  </sheetViews>
  <sheetFormatPr defaultColWidth="11.19921875" defaultRowHeight="15.6"/>
  <cols>
    <col min="1" max="1" width="22.5" customWidth="1"/>
    <col min="2" max="2" width="12.69921875" customWidth="1"/>
    <col min="6" max="6" width="12.69921875" customWidth="1"/>
  </cols>
  <sheetData>
    <row r="1" spans="1:13" s="9" customFormat="1" ht="40.950000000000003" customHeight="1" thickBot="1">
      <c r="A1" s="1" t="s">
        <v>126</v>
      </c>
      <c r="B1" s="2" t="s">
        <v>53</v>
      </c>
      <c r="C1" s="2" t="s">
        <v>54</v>
      </c>
      <c r="D1" s="2" t="s">
        <v>57</v>
      </c>
      <c r="E1" s="2" t="s">
        <v>58</v>
      </c>
      <c r="F1" s="2" t="s">
        <v>59</v>
      </c>
      <c r="G1" s="2" t="s">
        <v>61</v>
      </c>
      <c r="H1" s="2" t="s">
        <v>63</v>
      </c>
      <c r="I1" s="2" t="s">
        <v>64</v>
      </c>
      <c r="J1" s="5" t="s">
        <v>75</v>
      </c>
      <c r="K1" s="6" t="s">
        <v>7</v>
      </c>
      <c r="L1" s="7" t="s">
        <v>52</v>
      </c>
      <c r="M1" s="8" t="s">
        <v>75</v>
      </c>
    </row>
    <row r="2" spans="1:13" s="9" customFormat="1" ht="25.05" customHeight="1">
      <c r="A2" s="122" t="s">
        <v>1</v>
      </c>
      <c r="B2" s="11" t="s">
        <v>39</v>
      </c>
      <c r="C2" s="12" t="s">
        <v>43</v>
      </c>
      <c r="D2" s="15"/>
      <c r="E2" s="57"/>
      <c r="F2" s="15"/>
      <c r="G2" s="15"/>
      <c r="H2" s="15"/>
      <c r="I2" s="16"/>
      <c r="J2" s="17"/>
      <c r="K2" s="18"/>
      <c r="L2" s="19">
        <v>0</v>
      </c>
      <c r="M2" s="20">
        <v>2</v>
      </c>
    </row>
    <row r="3" spans="1:13" s="9" customFormat="1" ht="25.05" customHeight="1">
      <c r="A3" s="122" t="s">
        <v>2</v>
      </c>
      <c r="B3" s="21" t="s">
        <v>41</v>
      </c>
      <c r="C3" s="22" t="s">
        <v>142</v>
      </c>
      <c r="D3" s="76" t="s">
        <v>19</v>
      </c>
      <c r="F3" s="23"/>
      <c r="G3" s="23"/>
      <c r="H3" s="59"/>
      <c r="I3" s="69" t="s">
        <v>127</v>
      </c>
      <c r="J3" s="25">
        <v>2</v>
      </c>
      <c r="K3" s="26">
        <v>2</v>
      </c>
      <c r="L3" s="27">
        <v>1</v>
      </c>
      <c r="M3" s="28">
        <v>2</v>
      </c>
    </row>
    <row r="4" spans="1:13" s="9" customFormat="1" ht="25.05" customHeight="1">
      <c r="A4" s="122" t="s">
        <v>3</v>
      </c>
      <c r="B4" s="29"/>
      <c r="C4" s="76" t="s">
        <v>128</v>
      </c>
      <c r="D4" s="22" t="s">
        <v>56</v>
      </c>
      <c r="E4" s="30" t="s">
        <v>143</v>
      </c>
      <c r="F4" s="23"/>
      <c r="G4" s="47" t="s">
        <v>55</v>
      </c>
      <c r="H4" s="23"/>
      <c r="I4" s="24"/>
      <c r="J4" s="25">
        <v>0</v>
      </c>
      <c r="K4" s="26">
        <v>1</v>
      </c>
      <c r="L4" s="27">
        <v>0</v>
      </c>
      <c r="M4" s="28">
        <v>0</v>
      </c>
    </row>
    <row r="5" spans="1:13" s="9" customFormat="1" ht="25.05" customHeight="1">
      <c r="A5" s="122" t="s">
        <v>4</v>
      </c>
      <c r="B5" s="29"/>
      <c r="C5" s="23"/>
      <c r="D5" s="30" t="s">
        <v>39</v>
      </c>
      <c r="E5" s="22" t="s">
        <v>36</v>
      </c>
      <c r="F5" s="23"/>
      <c r="G5" s="23"/>
      <c r="H5" s="23"/>
      <c r="I5" s="24"/>
      <c r="J5" s="25"/>
      <c r="K5" s="26"/>
      <c r="L5" s="27">
        <v>2</v>
      </c>
      <c r="M5" s="28">
        <v>2</v>
      </c>
    </row>
    <row r="6" spans="1:13" s="9" customFormat="1" ht="25.05" customHeight="1">
      <c r="A6" s="122" t="s">
        <v>5</v>
      </c>
      <c r="B6" s="75"/>
      <c r="C6" s="59"/>
      <c r="D6" s="23"/>
      <c r="E6" s="23"/>
      <c r="F6" s="23"/>
      <c r="G6" s="74"/>
      <c r="H6" s="23"/>
      <c r="I6" s="24"/>
      <c r="J6" s="25"/>
      <c r="K6" s="26"/>
      <c r="L6" s="27"/>
      <c r="M6" s="28"/>
    </row>
    <row r="7" spans="1:13" s="9" customFormat="1" ht="25.05" customHeight="1">
      <c r="A7" s="122" t="s">
        <v>6</v>
      </c>
      <c r="C7" s="47" t="s">
        <v>41</v>
      </c>
      <c r="D7" s="23"/>
      <c r="E7" s="23"/>
      <c r="F7" s="23"/>
      <c r="G7" s="125" t="s">
        <v>39</v>
      </c>
      <c r="H7" s="23"/>
      <c r="I7" s="24"/>
      <c r="J7" s="25">
        <v>2</v>
      </c>
      <c r="K7" s="26">
        <v>1</v>
      </c>
      <c r="L7" s="27"/>
      <c r="M7" s="28"/>
    </row>
    <row r="8" spans="1:13" s="9" customFormat="1" ht="25.05" customHeight="1">
      <c r="A8" s="32" t="s">
        <v>20</v>
      </c>
      <c r="B8" s="132"/>
      <c r="C8" s="33"/>
      <c r="D8" s="126" t="s">
        <v>41</v>
      </c>
      <c r="E8" s="76" t="s">
        <v>19</v>
      </c>
      <c r="F8" s="33"/>
      <c r="G8" s="33"/>
      <c r="H8" s="34"/>
      <c r="I8" s="35"/>
      <c r="J8" s="25">
        <v>2</v>
      </c>
      <c r="K8" s="26">
        <v>1</v>
      </c>
      <c r="L8" s="27"/>
      <c r="M8" s="28"/>
    </row>
    <row r="9" spans="1:13" s="9" customFormat="1" ht="25.05" customHeight="1" thickBot="1">
      <c r="A9" s="10"/>
      <c r="B9" s="60"/>
      <c r="C9" s="37"/>
      <c r="D9" s="37"/>
      <c r="E9" s="37"/>
      <c r="F9" s="37"/>
      <c r="G9" s="37"/>
      <c r="H9" s="38"/>
      <c r="I9" s="39"/>
      <c r="J9" s="25"/>
      <c r="K9" s="26"/>
      <c r="L9" s="27"/>
      <c r="M9" s="28"/>
    </row>
    <row r="10" spans="1:13" s="9" customFormat="1" ht="25.05" customHeight="1">
      <c r="A10" s="40"/>
      <c r="B10" s="41"/>
      <c r="C10" s="42">
        <v>2</v>
      </c>
      <c r="D10" s="42">
        <v>0</v>
      </c>
      <c r="E10" s="42">
        <v>0</v>
      </c>
      <c r="F10" s="42"/>
      <c r="G10" s="42">
        <v>0</v>
      </c>
      <c r="H10" s="42"/>
      <c r="I10" s="42"/>
      <c r="J10" s="354" t="s">
        <v>129</v>
      </c>
      <c r="K10" s="355"/>
      <c r="L10" s="356" t="s">
        <v>24</v>
      </c>
      <c r="M10" s="356"/>
    </row>
    <row r="11" spans="1:13" s="9" customFormat="1" ht="25.05" customHeight="1">
      <c r="A11" s="40"/>
      <c r="B11" s="50"/>
      <c r="C11" s="51">
        <v>1</v>
      </c>
      <c r="D11" s="51">
        <v>1</v>
      </c>
      <c r="E11" s="51"/>
      <c r="F11" s="51"/>
      <c r="G11" s="52">
        <v>1</v>
      </c>
      <c r="H11" s="51"/>
      <c r="I11" s="51">
        <v>0</v>
      </c>
    </row>
    <row r="12" spans="1:13" s="9" customFormat="1" ht="25.05" customHeight="1">
      <c r="A12" s="53"/>
      <c r="B12" s="27">
        <v>1</v>
      </c>
      <c r="C12" s="27">
        <v>2</v>
      </c>
      <c r="D12" s="27">
        <v>0</v>
      </c>
      <c r="E12" s="27">
        <v>2</v>
      </c>
      <c r="F12" s="27"/>
      <c r="G12" s="27"/>
      <c r="H12" s="27"/>
      <c r="I12" s="27"/>
    </row>
    <row r="13" spans="1:13" s="9" customFormat="1" ht="25.05" customHeight="1">
      <c r="A13" s="40"/>
      <c r="B13" s="45"/>
      <c r="C13" s="28">
        <v>0</v>
      </c>
      <c r="D13" s="28">
        <v>2</v>
      </c>
      <c r="E13" s="28">
        <v>0</v>
      </c>
      <c r="F13" s="28"/>
      <c r="G13" s="28"/>
      <c r="H13" s="28"/>
      <c r="I13" s="28"/>
    </row>
    <row r="15" spans="1:13" ht="16.2" thickBot="1"/>
    <row r="16" spans="1:13" s="9" customFormat="1" ht="40.950000000000003" customHeight="1" thickBot="1">
      <c r="A16" s="1" t="s">
        <v>130</v>
      </c>
      <c r="B16" s="133" t="s">
        <v>34</v>
      </c>
      <c r="C16" s="319" t="s">
        <v>35</v>
      </c>
      <c r="D16" s="66" t="s">
        <v>37</v>
      </c>
      <c r="E16" s="133" t="s">
        <v>38</v>
      </c>
      <c r="F16" s="133" t="s">
        <v>40</v>
      </c>
      <c r="G16" s="133" t="s">
        <v>42</v>
      </c>
      <c r="H16" s="2"/>
      <c r="I16" s="2"/>
      <c r="J16" s="5" t="s">
        <v>8</v>
      </c>
      <c r="K16" s="6" t="s">
        <v>8</v>
      </c>
      <c r="L16" s="7" t="s">
        <v>75</v>
      </c>
      <c r="M16" s="8" t="s">
        <v>75</v>
      </c>
    </row>
    <row r="17" spans="1:13" s="9" customFormat="1" ht="25.05" customHeight="1">
      <c r="A17" s="10" t="s">
        <v>86</v>
      </c>
      <c r="B17" s="11" t="s">
        <v>56</v>
      </c>
      <c r="C17" s="332"/>
      <c r="D17" s="47" t="s">
        <v>13</v>
      </c>
      <c r="E17" s="130" t="s">
        <v>13</v>
      </c>
      <c r="F17" s="12" t="s">
        <v>142</v>
      </c>
      <c r="G17" s="15"/>
      <c r="H17" s="15"/>
      <c r="I17" s="16"/>
      <c r="J17" s="17">
        <v>1</v>
      </c>
      <c r="K17" s="18">
        <v>1</v>
      </c>
      <c r="L17" s="19">
        <v>2</v>
      </c>
      <c r="M17" s="20">
        <v>0</v>
      </c>
    </row>
    <row r="18" spans="1:13" s="9" customFormat="1" ht="25.05" customHeight="1">
      <c r="A18" s="10" t="s">
        <v>87</v>
      </c>
      <c r="B18" s="21" t="s">
        <v>41</v>
      </c>
      <c r="C18" s="332"/>
      <c r="D18" s="332"/>
      <c r="E18" s="47" t="s">
        <v>36</v>
      </c>
      <c r="F18" s="14" t="s">
        <v>39</v>
      </c>
      <c r="G18" s="22" t="s">
        <v>36</v>
      </c>
      <c r="H18" s="23"/>
      <c r="I18" s="24"/>
      <c r="J18" s="25">
        <v>2</v>
      </c>
      <c r="K18" s="26">
        <v>2</v>
      </c>
      <c r="L18" s="27">
        <v>1</v>
      </c>
      <c r="M18" s="28">
        <v>2</v>
      </c>
    </row>
    <row r="19" spans="1:13" s="9" customFormat="1" ht="25.05" customHeight="1">
      <c r="A19" s="10" t="s">
        <v>88</v>
      </c>
      <c r="B19" s="70" t="s">
        <v>13</v>
      </c>
      <c r="C19" s="14" t="s">
        <v>62</v>
      </c>
      <c r="F19" s="23"/>
      <c r="G19" s="23"/>
      <c r="H19" s="23"/>
      <c r="I19" s="24"/>
      <c r="J19" s="25">
        <v>0</v>
      </c>
      <c r="K19" s="26">
        <v>1</v>
      </c>
      <c r="L19" s="27"/>
      <c r="M19" s="28"/>
    </row>
    <row r="20" spans="1:13" s="9" customFormat="1" ht="25.05" customHeight="1">
      <c r="A20" s="10" t="s">
        <v>90</v>
      </c>
      <c r="B20" s="71" t="s">
        <v>41</v>
      </c>
      <c r="C20" s="47" t="s">
        <v>62</v>
      </c>
      <c r="D20" s="30" t="s">
        <v>13</v>
      </c>
      <c r="E20" s="22" t="s">
        <v>39</v>
      </c>
      <c r="F20" s="49"/>
      <c r="G20" s="23"/>
      <c r="H20" s="23"/>
      <c r="I20" s="24"/>
      <c r="J20" s="25">
        <v>1</v>
      </c>
      <c r="K20" s="26">
        <v>0</v>
      </c>
      <c r="L20" s="27">
        <v>1</v>
      </c>
      <c r="M20" s="28">
        <v>2</v>
      </c>
    </row>
    <row r="21" spans="1:13" s="9" customFormat="1" ht="25.05" customHeight="1">
      <c r="A21" s="320" t="s">
        <v>269</v>
      </c>
      <c r="B21" s="29"/>
      <c r="C21" s="49"/>
      <c r="D21" s="22" t="s">
        <v>39</v>
      </c>
      <c r="E21" s="30" t="s">
        <v>39</v>
      </c>
      <c r="F21" s="23"/>
      <c r="G21" s="59"/>
      <c r="H21" s="23"/>
      <c r="I21" s="24"/>
      <c r="J21" s="25"/>
      <c r="K21" s="26"/>
      <c r="L21" s="27">
        <v>2</v>
      </c>
      <c r="M21" s="28">
        <v>2</v>
      </c>
    </row>
    <row r="22" spans="1:13" s="9" customFormat="1" ht="25.05" customHeight="1">
      <c r="A22" s="56"/>
      <c r="B22" s="29"/>
      <c r="C22" s="23"/>
      <c r="D22" s="23"/>
      <c r="E22" s="23"/>
      <c r="F22" s="23"/>
      <c r="G22" s="23"/>
      <c r="H22" s="23"/>
      <c r="I22" s="24"/>
      <c r="J22" s="25"/>
      <c r="K22" s="26"/>
      <c r="L22" s="27"/>
      <c r="M22" s="28"/>
    </row>
    <row r="23" spans="1:13" s="9" customFormat="1" ht="25.05" customHeight="1">
      <c r="A23" s="56"/>
      <c r="B23" s="48"/>
      <c r="C23" s="33"/>
      <c r="D23" s="33"/>
      <c r="E23" s="33"/>
      <c r="F23" s="33"/>
      <c r="G23" s="33"/>
      <c r="H23" s="34"/>
      <c r="I23" s="35"/>
      <c r="J23" s="25"/>
      <c r="K23" s="26"/>
      <c r="L23" s="27"/>
      <c r="M23" s="28"/>
    </row>
    <row r="24" spans="1:13" s="9" customFormat="1" ht="25.05" customHeight="1" thickBot="1">
      <c r="A24" s="10"/>
      <c r="B24" s="36"/>
      <c r="C24" s="37"/>
      <c r="D24" s="37"/>
      <c r="E24" s="37"/>
      <c r="F24" s="37"/>
      <c r="G24" s="37"/>
      <c r="H24" s="38"/>
      <c r="I24" s="39"/>
      <c r="J24" s="25"/>
      <c r="K24" s="26"/>
      <c r="L24" s="27"/>
      <c r="M24" s="28"/>
    </row>
    <row r="25" spans="1:13" s="9" customFormat="1" ht="25.05" customHeight="1">
      <c r="A25" s="40"/>
      <c r="B25" s="41">
        <v>1</v>
      </c>
      <c r="C25" s="42">
        <v>2</v>
      </c>
      <c r="D25" s="42"/>
      <c r="E25" s="42">
        <v>1</v>
      </c>
      <c r="F25" s="42">
        <v>0</v>
      </c>
      <c r="G25" s="42"/>
      <c r="H25" s="42"/>
      <c r="I25" s="42"/>
      <c r="J25" s="354" t="s">
        <v>105</v>
      </c>
      <c r="K25" s="355"/>
      <c r="L25" s="356" t="s">
        <v>44</v>
      </c>
      <c r="M25" s="356"/>
    </row>
    <row r="26" spans="1:13" s="9" customFormat="1" ht="25.05" customHeight="1">
      <c r="A26" s="40"/>
      <c r="B26" s="43">
        <v>1</v>
      </c>
      <c r="C26" s="26">
        <v>2</v>
      </c>
      <c r="D26" s="26">
        <v>1</v>
      </c>
      <c r="E26" s="26">
        <v>0</v>
      </c>
      <c r="F26" s="26"/>
      <c r="G26" s="52"/>
      <c r="H26" s="26"/>
      <c r="I26" s="26"/>
    </row>
    <row r="27" spans="1:13" s="9" customFormat="1" ht="25.05" customHeight="1">
      <c r="A27" s="40"/>
      <c r="B27" s="44">
        <v>1</v>
      </c>
      <c r="C27" s="27"/>
      <c r="D27" s="27">
        <v>1</v>
      </c>
      <c r="E27" s="27">
        <v>0</v>
      </c>
      <c r="F27" s="27">
        <v>0</v>
      </c>
      <c r="G27" s="27"/>
      <c r="H27" s="27"/>
      <c r="I27" s="27"/>
    </row>
    <row r="28" spans="1:13" s="9" customFormat="1" ht="25.05" customHeight="1">
      <c r="A28" s="63"/>
      <c r="B28" s="45">
        <v>2</v>
      </c>
      <c r="C28" s="28"/>
      <c r="D28" s="28">
        <v>0</v>
      </c>
      <c r="E28" s="28">
        <v>0</v>
      </c>
      <c r="F28" s="28"/>
      <c r="G28" s="28">
        <v>0</v>
      </c>
      <c r="H28" s="28"/>
      <c r="I28" s="28"/>
    </row>
    <row r="30" spans="1:13" ht="16.2" thickBot="1"/>
    <row r="31" spans="1:13" s="9" customFormat="1" ht="40.950000000000003" customHeight="1" thickBot="1">
      <c r="A31" s="1" t="s">
        <v>131</v>
      </c>
      <c r="B31" s="2" t="s">
        <v>296</v>
      </c>
      <c r="C31" s="2" t="s">
        <v>27</v>
      </c>
      <c r="D31" s="2" t="s">
        <v>28</v>
      </c>
      <c r="E31" s="2" t="s">
        <v>29</v>
      </c>
      <c r="F31" s="2" t="s">
        <v>30</v>
      </c>
      <c r="G31" s="2" t="s">
        <v>31</v>
      </c>
      <c r="H31" s="2" t="s">
        <v>32</v>
      </c>
      <c r="I31" s="4"/>
      <c r="J31" s="5" t="s">
        <v>116</v>
      </c>
      <c r="K31" s="6" t="s">
        <v>116</v>
      </c>
      <c r="L31" s="7" t="s">
        <v>8</v>
      </c>
      <c r="M31" s="8" t="s">
        <v>52</v>
      </c>
    </row>
    <row r="32" spans="1:13" s="9" customFormat="1" ht="25.05" customHeight="1">
      <c r="A32" s="122" t="s">
        <v>67</v>
      </c>
      <c r="B32" s="134" t="s">
        <v>39</v>
      </c>
      <c r="C32" s="12" t="s">
        <v>13</v>
      </c>
      <c r="D32" s="47" t="s">
        <v>14</v>
      </c>
      <c r="F32" s="14" t="s">
        <v>11</v>
      </c>
      <c r="G32" s="15"/>
      <c r="H32" s="15"/>
      <c r="I32" s="16"/>
      <c r="J32" s="17">
        <v>2</v>
      </c>
      <c r="K32" s="18">
        <v>2</v>
      </c>
      <c r="L32" s="19">
        <v>1</v>
      </c>
      <c r="M32" s="20">
        <v>2</v>
      </c>
    </row>
    <row r="33" spans="1:14" s="9" customFormat="1" ht="25.05" customHeight="1">
      <c r="A33" s="122" t="s">
        <v>68</v>
      </c>
      <c r="B33" s="135"/>
      <c r="C33" s="23"/>
      <c r="E33" s="23"/>
      <c r="F33" s="23"/>
      <c r="G33" s="23"/>
      <c r="H33" s="23"/>
      <c r="I33" s="24"/>
      <c r="J33" s="25"/>
      <c r="K33" s="26"/>
      <c r="L33" s="27"/>
      <c r="M33" s="28"/>
    </row>
    <row r="34" spans="1:14" s="9" customFormat="1" ht="25.05" customHeight="1">
      <c r="A34" s="122" t="s">
        <v>69</v>
      </c>
      <c r="B34" s="135"/>
      <c r="D34" s="22" t="s">
        <v>13</v>
      </c>
      <c r="F34" s="23"/>
      <c r="G34" s="23"/>
      <c r="H34" s="30" t="s">
        <v>11</v>
      </c>
      <c r="I34" s="24"/>
      <c r="J34" s="25"/>
      <c r="K34" s="26"/>
      <c r="L34" s="27">
        <v>2</v>
      </c>
      <c r="M34" s="28">
        <v>1</v>
      </c>
    </row>
    <row r="35" spans="1:14" s="9" customFormat="1" ht="25.05" customHeight="1">
      <c r="A35" s="122" t="s">
        <v>70</v>
      </c>
      <c r="C35" s="23"/>
      <c r="D35" s="30" t="s">
        <v>43</v>
      </c>
      <c r="E35" s="22" t="s">
        <v>62</v>
      </c>
      <c r="F35" s="23"/>
      <c r="G35" s="23"/>
      <c r="H35" s="23"/>
      <c r="I35" s="24"/>
      <c r="J35" s="25"/>
      <c r="K35" s="26"/>
      <c r="L35" s="27">
        <v>0</v>
      </c>
      <c r="M35" s="28">
        <v>0</v>
      </c>
    </row>
    <row r="36" spans="1:14" s="9" customFormat="1" ht="25.05" customHeight="1">
      <c r="A36" s="122" t="s">
        <v>71</v>
      </c>
      <c r="B36" s="136" t="s">
        <v>41</v>
      </c>
      <c r="C36" s="22" t="s">
        <v>309</v>
      </c>
      <c r="D36" s="23"/>
      <c r="E36" s="23"/>
      <c r="F36" s="23"/>
      <c r="G36" s="23"/>
      <c r="H36" s="23"/>
      <c r="I36" s="24"/>
      <c r="J36" s="25"/>
      <c r="K36" s="26"/>
      <c r="L36" s="27">
        <v>1</v>
      </c>
      <c r="M36" s="28">
        <v>0</v>
      </c>
    </row>
    <row r="37" spans="1:14" s="9" customFormat="1" ht="25.05" customHeight="1">
      <c r="A37" s="122" t="s">
        <v>72</v>
      </c>
      <c r="D37" s="14" t="s">
        <v>11</v>
      </c>
      <c r="E37" s="23"/>
      <c r="F37" s="47" t="s">
        <v>100</v>
      </c>
      <c r="G37" s="23"/>
      <c r="H37" s="23"/>
      <c r="I37" s="24"/>
      <c r="J37" s="25">
        <v>2</v>
      </c>
      <c r="K37" s="26">
        <v>2</v>
      </c>
      <c r="L37" s="27"/>
      <c r="M37" s="28"/>
    </row>
    <row r="38" spans="1:14" s="9" customFormat="1" ht="25.05" customHeight="1">
      <c r="A38" s="122" t="s">
        <v>73</v>
      </c>
      <c r="C38" s="14" t="s">
        <v>11</v>
      </c>
      <c r="D38" s="33"/>
      <c r="E38" s="33"/>
      <c r="F38" s="33"/>
      <c r="G38" s="33"/>
      <c r="H38" s="26" t="s">
        <v>39</v>
      </c>
      <c r="I38" s="35"/>
      <c r="J38" s="25">
        <v>2</v>
      </c>
      <c r="K38" s="26">
        <v>2</v>
      </c>
      <c r="L38" s="27"/>
      <c r="M38" s="28"/>
    </row>
    <row r="39" spans="1:14" s="9" customFormat="1" ht="25.05" customHeight="1" thickBot="1">
      <c r="A39" s="122" t="s">
        <v>74</v>
      </c>
      <c r="B39" s="120" t="s">
        <v>39</v>
      </c>
      <c r="C39" s="137"/>
      <c r="D39" s="37"/>
      <c r="E39" s="37"/>
      <c r="F39" s="37"/>
      <c r="G39" s="138" t="s">
        <v>39</v>
      </c>
      <c r="H39" s="38"/>
      <c r="I39" s="39"/>
      <c r="J39" s="25">
        <v>2</v>
      </c>
      <c r="K39" s="26">
        <v>2</v>
      </c>
      <c r="L39" s="27"/>
      <c r="M39" s="28"/>
    </row>
    <row r="40" spans="1:14" s="9" customFormat="1" ht="25.05" customHeight="1">
      <c r="A40" s="40"/>
      <c r="B40" s="41">
        <v>0</v>
      </c>
      <c r="C40" s="42">
        <v>0</v>
      </c>
      <c r="D40" s="42">
        <v>0</v>
      </c>
      <c r="E40" s="42"/>
      <c r="F40" s="42">
        <v>0</v>
      </c>
      <c r="G40" s="42"/>
      <c r="H40" s="42"/>
      <c r="I40" s="42"/>
      <c r="J40" s="354" t="s">
        <v>132</v>
      </c>
      <c r="K40" s="355"/>
      <c r="L40" s="356" t="s">
        <v>91</v>
      </c>
      <c r="M40" s="356"/>
    </row>
    <row r="41" spans="1:14" s="9" customFormat="1" ht="25.05" customHeight="1">
      <c r="A41" s="40"/>
      <c r="B41" s="50"/>
      <c r="C41" s="51"/>
      <c r="D41" s="51">
        <v>0</v>
      </c>
      <c r="E41" s="51"/>
      <c r="F41" s="51">
        <v>0</v>
      </c>
      <c r="G41" s="52">
        <v>0</v>
      </c>
      <c r="H41" s="51">
        <v>0</v>
      </c>
      <c r="I41" s="51"/>
    </row>
    <row r="42" spans="1:14" s="9" customFormat="1" ht="25.05" customHeight="1">
      <c r="A42" s="53"/>
      <c r="B42" s="27">
        <v>1</v>
      </c>
      <c r="C42" s="27">
        <v>1</v>
      </c>
      <c r="D42" s="27">
        <v>2</v>
      </c>
      <c r="E42" s="27"/>
      <c r="F42" s="27"/>
      <c r="G42" s="27"/>
      <c r="H42" s="27">
        <v>0</v>
      </c>
      <c r="I42" s="27"/>
    </row>
    <row r="43" spans="1:14" s="9" customFormat="1" ht="25.05" customHeight="1">
      <c r="A43" s="40"/>
      <c r="B43" s="45">
        <v>0</v>
      </c>
      <c r="C43" s="28">
        <v>2</v>
      </c>
      <c r="D43" s="28">
        <v>1</v>
      </c>
      <c r="E43" s="28">
        <v>2</v>
      </c>
      <c r="F43" s="28"/>
      <c r="G43" s="28"/>
      <c r="H43" s="28"/>
      <c r="I43" s="28"/>
      <c r="N43" s="49"/>
    </row>
    <row r="45" spans="1:14" ht="16.2" thickBot="1"/>
    <row r="46" spans="1:14" s="9" customFormat="1" ht="40.950000000000003" customHeight="1" thickBot="1">
      <c r="A46" s="64" t="s">
        <v>133</v>
      </c>
      <c r="B46" s="54" t="s">
        <v>271</v>
      </c>
      <c r="C46" s="54" t="s">
        <v>46</v>
      </c>
      <c r="D46" s="55" t="s">
        <v>47</v>
      </c>
      <c r="E46" s="54" t="s">
        <v>48</v>
      </c>
      <c r="F46" s="54" t="s">
        <v>49</v>
      </c>
      <c r="G46" s="54" t="s">
        <v>50</v>
      </c>
      <c r="H46" s="74"/>
      <c r="I46" s="74"/>
      <c r="J46" s="5" t="s">
        <v>51</v>
      </c>
      <c r="K46" s="6" t="s">
        <v>8</v>
      </c>
      <c r="L46" s="7" t="s">
        <v>109</v>
      </c>
      <c r="M46" s="8" t="s">
        <v>52</v>
      </c>
    </row>
    <row r="47" spans="1:14" s="9" customFormat="1" ht="25.05" customHeight="1">
      <c r="A47" s="10" t="s">
        <v>9</v>
      </c>
      <c r="B47" s="332"/>
      <c r="C47" s="332"/>
      <c r="D47" s="15"/>
      <c r="E47" s="57"/>
      <c r="F47" s="15"/>
      <c r="G47" s="15"/>
      <c r="H47" s="15"/>
      <c r="I47" s="16"/>
      <c r="J47" s="17"/>
      <c r="K47" s="18"/>
      <c r="L47" s="19"/>
      <c r="M47" s="20"/>
    </row>
    <row r="48" spans="1:14" s="9" customFormat="1" ht="25.05" customHeight="1">
      <c r="A48" s="10" t="s">
        <v>12</v>
      </c>
      <c r="B48" s="332"/>
      <c r="C48" s="332"/>
      <c r="D48" s="14" t="s">
        <v>11</v>
      </c>
      <c r="E48" s="47" t="s">
        <v>14</v>
      </c>
      <c r="F48" s="23"/>
      <c r="G48" s="23"/>
      <c r="H48" s="23"/>
      <c r="I48" s="24"/>
      <c r="J48" s="25">
        <v>2</v>
      </c>
      <c r="K48" s="26">
        <v>2</v>
      </c>
      <c r="L48" s="27"/>
      <c r="M48" s="28"/>
    </row>
    <row r="49" spans="1:13" s="9" customFormat="1" ht="25.05" customHeight="1">
      <c r="A49" s="10" t="s">
        <v>15</v>
      </c>
      <c r="B49" s="29"/>
      <c r="C49" s="59"/>
      <c r="F49" s="23"/>
      <c r="G49" s="49"/>
      <c r="H49" s="23"/>
      <c r="I49" s="24"/>
      <c r="J49" s="25"/>
      <c r="K49" s="26"/>
      <c r="L49" s="27"/>
      <c r="M49" s="28"/>
    </row>
    <row r="50" spans="1:13" s="9" customFormat="1" ht="25.05" customHeight="1">
      <c r="A50" s="10" t="s">
        <v>16</v>
      </c>
      <c r="B50" s="29"/>
      <c r="C50" s="47" t="s">
        <v>43</v>
      </c>
      <c r="F50" s="58" t="s">
        <v>62</v>
      </c>
      <c r="G50" s="59"/>
      <c r="H50" s="23"/>
      <c r="I50" s="24"/>
      <c r="J50" s="25">
        <v>0</v>
      </c>
      <c r="K50" s="26">
        <v>0</v>
      </c>
      <c r="L50" s="27"/>
      <c r="M50" s="28"/>
    </row>
    <row r="51" spans="1:13" s="9" customFormat="1" ht="25.05" customHeight="1">
      <c r="A51" s="10" t="s">
        <v>17</v>
      </c>
      <c r="B51" s="29"/>
      <c r="C51" s="23"/>
      <c r="D51" s="23"/>
      <c r="E51" s="23"/>
      <c r="F51" s="23"/>
      <c r="G51" s="23"/>
      <c r="H51" s="23"/>
      <c r="I51" s="24"/>
      <c r="J51" s="25"/>
      <c r="K51" s="26"/>
      <c r="L51" s="27"/>
      <c r="M51" s="28"/>
    </row>
    <row r="52" spans="1:13" s="9" customFormat="1" ht="25.05" customHeight="1">
      <c r="A52" s="32" t="s">
        <v>21</v>
      </c>
      <c r="B52" s="29"/>
      <c r="D52" s="47" t="s">
        <v>314</v>
      </c>
      <c r="E52" s="58" t="s">
        <v>56</v>
      </c>
      <c r="F52" s="22" t="s">
        <v>14</v>
      </c>
      <c r="G52" s="23"/>
      <c r="H52" s="23"/>
      <c r="I52" s="24"/>
      <c r="J52" s="25">
        <v>0</v>
      </c>
      <c r="K52" s="26">
        <v>1</v>
      </c>
      <c r="L52" s="27">
        <v>0</v>
      </c>
      <c r="M52" s="28">
        <v>2</v>
      </c>
    </row>
    <row r="53" spans="1:13" s="9" customFormat="1" ht="25.05" customHeight="1">
      <c r="A53" s="10" t="s">
        <v>23</v>
      </c>
      <c r="B53" s="23"/>
      <c r="C53" s="58" t="s">
        <v>315</v>
      </c>
      <c r="D53" s="23"/>
      <c r="E53" s="30" t="s">
        <v>43</v>
      </c>
      <c r="F53" s="126" t="s">
        <v>41</v>
      </c>
      <c r="G53" s="33"/>
      <c r="H53" s="34"/>
      <c r="I53" s="35"/>
      <c r="J53" s="25">
        <v>0</v>
      </c>
      <c r="K53" s="26">
        <v>1</v>
      </c>
      <c r="L53" s="27">
        <v>0</v>
      </c>
      <c r="M53" s="28">
        <v>1</v>
      </c>
    </row>
    <row r="54" spans="1:13" s="9" customFormat="1" ht="25.05" customHeight="1">
      <c r="A54" s="10" t="s">
        <v>312</v>
      </c>
      <c r="B54" s="30" t="s">
        <v>10</v>
      </c>
      <c r="C54" s="332"/>
      <c r="D54" s="332"/>
      <c r="E54" s="350" t="s">
        <v>94</v>
      </c>
      <c r="F54" s="33"/>
      <c r="G54" s="33"/>
      <c r="H54" s="34"/>
      <c r="I54" s="35"/>
      <c r="J54" s="345"/>
      <c r="K54" s="51"/>
      <c r="L54" s="346">
        <v>0</v>
      </c>
      <c r="M54" s="347">
        <v>0</v>
      </c>
    </row>
    <row r="55" spans="1:13" s="9" customFormat="1" ht="25.05" customHeight="1">
      <c r="A55" s="344" t="s">
        <v>313</v>
      </c>
      <c r="B55" s="349" t="s">
        <v>43</v>
      </c>
      <c r="C55" s="30" t="s">
        <v>13</v>
      </c>
      <c r="D55" s="332"/>
      <c r="F55" s="23"/>
      <c r="G55" s="23"/>
      <c r="H55" s="23"/>
      <c r="I55" s="23"/>
      <c r="J55" s="348"/>
      <c r="K55" s="26"/>
      <c r="L55" s="27">
        <v>1</v>
      </c>
      <c r="M55" s="28">
        <v>0</v>
      </c>
    </row>
    <row r="56" spans="1:13" s="9" customFormat="1" ht="25.05" customHeight="1">
      <c r="A56" s="344"/>
      <c r="B56" s="23"/>
      <c r="C56" s="23"/>
      <c r="D56" s="23"/>
      <c r="E56" s="23"/>
      <c r="F56" s="23"/>
      <c r="G56" s="23"/>
      <c r="H56" s="23"/>
      <c r="I56" s="23"/>
      <c r="J56" s="348"/>
      <c r="K56" s="26"/>
      <c r="L56" s="27"/>
      <c r="M56" s="28"/>
    </row>
    <row r="57" spans="1:13" s="9" customFormat="1" ht="25.05" customHeight="1">
      <c r="A57" s="40"/>
      <c r="B57" s="41"/>
      <c r="C57" s="42">
        <v>2</v>
      </c>
      <c r="D57" s="42">
        <v>0</v>
      </c>
      <c r="E57" s="42">
        <v>2</v>
      </c>
      <c r="F57" s="42">
        <v>2</v>
      </c>
      <c r="G57" s="42"/>
      <c r="H57" s="42"/>
      <c r="I57" s="42"/>
      <c r="J57" s="358" t="s">
        <v>101</v>
      </c>
      <c r="K57" s="359"/>
      <c r="L57" s="360" t="s">
        <v>310</v>
      </c>
      <c r="M57" s="360"/>
    </row>
    <row r="58" spans="1:13" s="9" customFormat="1" ht="25.05" customHeight="1">
      <c r="A58" s="40"/>
      <c r="B58" s="43"/>
      <c r="C58" s="26">
        <v>2</v>
      </c>
      <c r="D58" s="26">
        <v>1</v>
      </c>
      <c r="E58" s="26">
        <v>0</v>
      </c>
      <c r="F58" s="26">
        <v>1</v>
      </c>
      <c r="G58" s="52"/>
      <c r="H58" s="26"/>
      <c r="I58" s="26"/>
    </row>
    <row r="59" spans="1:13" s="9" customFormat="1" ht="25.05" customHeight="1">
      <c r="A59" s="40"/>
      <c r="B59" s="44">
        <v>2</v>
      </c>
      <c r="C59" s="27">
        <v>1</v>
      </c>
      <c r="D59" s="27">
        <v>2</v>
      </c>
      <c r="E59" s="27">
        <v>2</v>
      </c>
      <c r="F59" s="27"/>
      <c r="G59" s="27"/>
      <c r="H59" s="27"/>
      <c r="I59" s="27"/>
    </row>
    <row r="60" spans="1:13" s="9" customFormat="1" ht="25.05" customHeight="1">
      <c r="A60" s="63"/>
      <c r="B60" s="45">
        <v>2</v>
      </c>
      <c r="C60" s="28">
        <v>1</v>
      </c>
      <c r="D60" s="28"/>
      <c r="E60" s="28">
        <v>2</v>
      </c>
      <c r="F60" s="28">
        <v>0</v>
      </c>
      <c r="G60" s="28"/>
      <c r="H60" s="28"/>
      <c r="I60" s="28"/>
    </row>
  </sheetData>
  <mergeCells count="8">
    <mergeCell ref="J57:K57"/>
    <mergeCell ref="L57:M57"/>
    <mergeCell ref="J10:K10"/>
    <mergeCell ref="L10:M10"/>
    <mergeCell ref="J25:K25"/>
    <mergeCell ref="L25:M25"/>
    <mergeCell ref="J40:K40"/>
    <mergeCell ref="L40:M4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60"/>
  <sheetViews>
    <sheetView topLeftCell="A44" zoomScaleNormal="100" workbookViewId="0">
      <selection activeCell="P42" sqref="P42"/>
    </sheetView>
  </sheetViews>
  <sheetFormatPr defaultColWidth="11.19921875" defaultRowHeight="15.6"/>
  <cols>
    <col min="1" max="1" width="19.19921875" customWidth="1"/>
    <col min="2" max="2" width="11.796875" customWidth="1"/>
    <col min="3" max="3" width="12.19921875" customWidth="1"/>
    <col min="6" max="6" width="12.5" customWidth="1"/>
  </cols>
  <sheetData>
    <row r="1" spans="1:13" s="9" customFormat="1" ht="40.950000000000003" customHeight="1" thickBot="1">
      <c r="A1" s="1" t="s">
        <v>134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/>
      <c r="I1" s="2"/>
      <c r="J1" s="5" t="s">
        <v>135</v>
      </c>
      <c r="K1" s="6" t="s">
        <v>7</v>
      </c>
      <c r="L1" s="7" t="s">
        <v>7</v>
      </c>
      <c r="M1" s="8" t="s">
        <v>51</v>
      </c>
    </row>
    <row r="2" spans="1:13" s="9" customFormat="1" ht="25.05" customHeight="1">
      <c r="A2" s="122" t="s">
        <v>86</v>
      </c>
      <c r="B2" s="11" t="s">
        <v>56</v>
      </c>
      <c r="C2" s="12" t="s">
        <v>43</v>
      </c>
      <c r="D2" s="47" t="s">
        <v>13</v>
      </c>
      <c r="E2" s="14" t="s">
        <v>43</v>
      </c>
      <c r="F2" s="15"/>
      <c r="G2" s="15"/>
      <c r="H2" s="15"/>
      <c r="I2" s="16"/>
      <c r="J2" s="17">
        <v>0</v>
      </c>
      <c r="K2" s="18">
        <v>1</v>
      </c>
      <c r="L2" s="19">
        <v>0</v>
      </c>
      <c r="M2" s="20">
        <v>0</v>
      </c>
    </row>
    <row r="3" spans="1:13" s="9" customFormat="1" ht="25.05" customHeight="1">
      <c r="A3" s="122" t="s">
        <v>87</v>
      </c>
      <c r="B3" s="21" t="s">
        <v>41</v>
      </c>
      <c r="C3" s="22" t="s">
        <v>10</v>
      </c>
      <c r="D3" s="14" t="s">
        <v>43</v>
      </c>
      <c r="E3" s="47" t="s">
        <v>11</v>
      </c>
      <c r="G3" s="23"/>
      <c r="H3" s="23"/>
      <c r="I3" s="24"/>
      <c r="J3" s="25">
        <v>0</v>
      </c>
      <c r="K3" s="26">
        <v>2</v>
      </c>
      <c r="L3" s="27">
        <v>1</v>
      </c>
      <c r="M3" s="28">
        <v>0</v>
      </c>
    </row>
    <row r="4" spans="1:13" s="9" customFormat="1" ht="25.05" customHeight="1">
      <c r="A4" s="122" t="s">
        <v>88</v>
      </c>
      <c r="B4" s="47" t="s">
        <v>43</v>
      </c>
      <c r="C4" s="14" t="s">
        <v>125</v>
      </c>
      <c r="D4" s="332"/>
      <c r="E4" s="332"/>
      <c r="F4" s="23"/>
      <c r="G4" s="23"/>
      <c r="H4" s="23"/>
      <c r="I4" s="24"/>
      <c r="J4" s="25">
        <v>0</v>
      </c>
      <c r="K4" s="26">
        <v>0</v>
      </c>
      <c r="L4" s="27"/>
      <c r="M4" s="28"/>
    </row>
    <row r="5" spans="1:13" s="9" customFormat="1" ht="25.05" customHeight="1">
      <c r="A5" s="122" t="s">
        <v>90</v>
      </c>
      <c r="B5" s="14" t="s">
        <v>43</v>
      </c>
      <c r="C5" s="47" t="s">
        <v>19</v>
      </c>
      <c r="D5" s="30" t="s">
        <v>39</v>
      </c>
      <c r="E5" s="22" t="s">
        <v>13</v>
      </c>
      <c r="F5" s="23"/>
      <c r="G5" s="23"/>
      <c r="H5" s="23"/>
      <c r="I5" s="24"/>
      <c r="J5" s="25">
        <v>0</v>
      </c>
      <c r="K5" s="26">
        <v>2</v>
      </c>
      <c r="L5" s="27">
        <v>2</v>
      </c>
      <c r="M5" s="28">
        <v>1</v>
      </c>
    </row>
    <row r="6" spans="1:13" s="9" customFormat="1" ht="25.05" customHeight="1">
      <c r="A6" s="10" t="s">
        <v>269</v>
      </c>
      <c r="B6" s="29"/>
      <c r="C6" s="23"/>
      <c r="D6" s="22" t="s">
        <v>41</v>
      </c>
      <c r="E6" s="30" t="s">
        <v>36</v>
      </c>
      <c r="F6" s="23"/>
      <c r="G6" s="23"/>
      <c r="H6" s="23"/>
      <c r="I6" s="24"/>
      <c r="J6" s="25"/>
      <c r="K6" s="26"/>
      <c r="L6" s="27">
        <v>2</v>
      </c>
      <c r="M6" s="28">
        <v>1</v>
      </c>
    </row>
    <row r="7" spans="1:13" s="9" customFormat="1" ht="25.05" customHeight="1">
      <c r="A7" s="10"/>
      <c r="B7" s="29"/>
      <c r="C7" s="23"/>
      <c r="D7" s="23"/>
      <c r="E7" s="23"/>
      <c r="F7" s="23"/>
      <c r="G7" s="23"/>
      <c r="H7" s="23"/>
      <c r="I7" s="24"/>
      <c r="J7" s="25"/>
      <c r="K7" s="26"/>
      <c r="L7" s="27"/>
      <c r="M7" s="28"/>
    </row>
    <row r="8" spans="1:13" s="9" customFormat="1" ht="25.05" customHeight="1">
      <c r="A8" s="10"/>
      <c r="B8" s="48"/>
      <c r="C8" s="33"/>
      <c r="D8" s="33"/>
      <c r="E8" s="33"/>
      <c r="F8" s="33"/>
      <c r="G8" s="33"/>
      <c r="H8" s="34"/>
      <c r="I8" s="35"/>
      <c r="J8" s="25"/>
      <c r="K8" s="26"/>
      <c r="L8" s="27"/>
      <c r="M8" s="28"/>
    </row>
    <row r="9" spans="1:13" s="9" customFormat="1" ht="25.05" customHeight="1" thickBot="1">
      <c r="A9" s="10"/>
      <c r="B9" s="36"/>
      <c r="C9" s="37"/>
      <c r="D9" s="37"/>
      <c r="E9" s="37"/>
      <c r="F9" s="37"/>
      <c r="G9" s="37"/>
      <c r="H9" s="38"/>
      <c r="I9" s="39"/>
      <c r="J9" s="25"/>
      <c r="K9" s="26"/>
      <c r="L9" s="27"/>
      <c r="M9" s="28"/>
    </row>
    <row r="10" spans="1:13" s="9" customFormat="1" ht="25.05" customHeight="1">
      <c r="A10" s="40"/>
      <c r="B10" s="41">
        <v>2</v>
      </c>
      <c r="C10" s="42">
        <v>2</v>
      </c>
      <c r="D10" s="42">
        <v>2</v>
      </c>
      <c r="E10" s="42">
        <v>2</v>
      </c>
      <c r="F10" s="42"/>
      <c r="G10" s="42"/>
      <c r="H10" s="42"/>
      <c r="I10" s="42"/>
      <c r="J10" s="354" t="s">
        <v>65</v>
      </c>
      <c r="K10" s="355"/>
      <c r="L10" s="356" t="s">
        <v>91</v>
      </c>
      <c r="M10" s="356"/>
    </row>
    <row r="11" spans="1:13" s="9" customFormat="1" ht="25.05" customHeight="1">
      <c r="A11" s="40"/>
      <c r="B11" s="43">
        <v>2</v>
      </c>
      <c r="C11" s="26">
        <v>0</v>
      </c>
      <c r="D11" s="26">
        <v>1</v>
      </c>
      <c r="E11" s="26">
        <v>0</v>
      </c>
      <c r="F11" s="26"/>
      <c r="G11" s="52"/>
      <c r="H11" s="26"/>
      <c r="I11" s="26"/>
    </row>
    <row r="12" spans="1:13" s="9" customFormat="1" ht="25.05" customHeight="1">
      <c r="A12" s="40"/>
      <c r="B12" s="44">
        <v>1</v>
      </c>
      <c r="C12" s="27">
        <v>2</v>
      </c>
      <c r="D12" s="27">
        <v>0</v>
      </c>
      <c r="E12" s="27">
        <v>0</v>
      </c>
      <c r="F12" s="27"/>
      <c r="G12" s="27"/>
      <c r="H12" s="27"/>
      <c r="I12" s="27"/>
    </row>
    <row r="13" spans="1:13" s="9" customFormat="1" ht="25.05" customHeight="1">
      <c r="A13" s="63"/>
      <c r="B13" s="45">
        <v>2</v>
      </c>
      <c r="C13" s="28">
        <v>2</v>
      </c>
      <c r="D13" s="28">
        <v>1</v>
      </c>
      <c r="E13" s="28">
        <v>1</v>
      </c>
      <c r="F13" s="28"/>
      <c r="G13" s="28"/>
      <c r="H13" s="28"/>
      <c r="I13" s="28"/>
    </row>
    <row r="15" spans="1:13" ht="16.2" thickBot="1"/>
    <row r="16" spans="1:13" s="9" customFormat="1" ht="40.950000000000003" customHeight="1" thickBot="1">
      <c r="A16" s="64" t="s">
        <v>136</v>
      </c>
      <c r="B16" s="133" t="s">
        <v>34</v>
      </c>
      <c r="C16" s="133" t="s">
        <v>297</v>
      </c>
      <c r="D16" s="65" t="s">
        <v>37</v>
      </c>
      <c r="E16" s="133" t="s">
        <v>38</v>
      </c>
      <c r="F16" s="133" t="s">
        <v>40</v>
      </c>
      <c r="G16" s="133" t="s">
        <v>42</v>
      </c>
      <c r="H16" s="74"/>
      <c r="I16" s="74"/>
      <c r="J16" s="5" t="s">
        <v>135</v>
      </c>
      <c r="K16" s="6" t="s">
        <v>51</v>
      </c>
      <c r="L16" s="7" t="s">
        <v>52</v>
      </c>
      <c r="M16" s="8" t="s">
        <v>8</v>
      </c>
    </row>
    <row r="17" spans="1:13" s="9" customFormat="1" ht="25.05" customHeight="1">
      <c r="A17" s="10" t="s">
        <v>9</v>
      </c>
      <c r="B17" s="323"/>
      <c r="C17" s="15"/>
      <c r="D17" s="15"/>
      <c r="E17" s="57"/>
      <c r="F17" s="15"/>
      <c r="G17" s="15"/>
      <c r="H17" s="15"/>
      <c r="I17" s="16"/>
      <c r="J17" s="17"/>
      <c r="K17" s="18"/>
      <c r="L17" s="19"/>
      <c r="M17" s="20"/>
    </row>
    <row r="18" spans="1:13" s="9" customFormat="1" ht="25.05" customHeight="1">
      <c r="A18" s="10" t="s">
        <v>12</v>
      </c>
      <c r="B18" s="29"/>
      <c r="C18" s="23"/>
      <c r="D18" s="14" t="s">
        <v>60</v>
      </c>
      <c r="E18" s="47" t="s">
        <v>41</v>
      </c>
      <c r="F18" s="23"/>
      <c r="G18" s="23"/>
      <c r="H18" s="23"/>
      <c r="I18" s="24"/>
      <c r="J18" s="25">
        <v>0</v>
      </c>
      <c r="K18" s="26">
        <v>1</v>
      </c>
      <c r="L18" s="27"/>
      <c r="M18" s="28"/>
    </row>
    <row r="19" spans="1:13" s="9" customFormat="1" ht="25.05" customHeight="1">
      <c r="A19" s="10" t="s">
        <v>15</v>
      </c>
      <c r="B19" s="29"/>
      <c r="C19" s="59"/>
      <c r="D19" s="23"/>
      <c r="E19" s="23"/>
      <c r="F19" s="23"/>
      <c r="G19" s="49"/>
      <c r="H19" s="23"/>
      <c r="I19" s="24"/>
      <c r="J19" s="25"/>
      <c r="K19" s="26"/>
      <c r="L19" s="27"/>
      <c r="M19" s="28"/>
    </row>
    <row r="20" spans="1:13" s="9" customFormat="1" ht="25.05" customHeight="1">
      <c r="A20" s="10" t="s">
        <v>16</v>
      </c>
      <c r="B20" s="71" t="s">
        <v>60</v>
      </c>
      <c r="C20" s="47" t="s">
        <v>41</v>
      </c>
      <c r="D20" s="23"/>
      <c r="E20" s="23"/>
      <c r="F20" s="23"/>
      <c r="G20" s="59"/>
      <c r="H20" s="23"/>
      <c r="I20" s="24"/>
      <c r="J20" s="25">
        <v>0</v>
      </c>
      <c r="K20" s="26">
        <v>1</v>
      </c>
      <c r="L20" s="27"/>
      <c r="M20" s="28"/>
    </row>
    <row r="21" spans="1:13" s="9" customFormat="1" ht="25.05" customHeight="1">
      <c r="A21" s="10" t="s">
        <v>17</v>
      </c>
      <c r="B21" s="29"/>
      <c r="C21" s="23"/>
      <c r="D21" s="23"/>
      <c r="E21" s="23"/>
      <c r="F21" s="23"/>
      <c r="G21" s="23"/>
      <c r="H21" s="23"/>
      <c r="I21" s="24"/>
      <c r="J21" s="25"/>
      <c r="K21" s="26"/>
      <c r="L21" s="27"/>
      <c r="M21" s="28"/>
    </row>
    <row r="22" spans="1:13" s="9" customFormat="1" ht="25.05" customHeight="1">
      <c r="A22" s="32" t="s">
        <v>21</v>
      </c>
      <c r="B22" s="351" t="s">
        <v>43</v>
      </c>
      <c r="E22" s="58" t="s">
        <v>62</v>
      </c>
      <c r="F22" s="47" t="s">
        <v>56</v>
      </c>
      <c r="G22" s="353" t="s">
        <v>107</v>
      </c>
      <c r="H22" s="23"/>
      <c r="I22" s="24"/>
      <c r="J22" s="25">
        <v>0</v>
      </c>
      <c r="K22" s="26">
        <v>0</v>
      </c>
      <c r="L22" s="27">
        <v>0</v>
      </c>
      <c r="M22" s="28">
        <v>2</v>
      </c>
    </row>
    <row r="23" spans="1:13" s="9" customFormat="1" ht="25.05" customHeight="1">
      <c r="A23" s="32" t="s">
        <v>23</v>
      </c>
      <c r="B23" s="124" t="s">
        <v>62</v>
      </c>
      <c r="C23" s="76" t="s">
        <v>62</v>
      </c>
      <c r="D23" s="353" t="s">
        <v>41</v>
      </c>
      <c r="E23" s="328" t="s">
        <v>13</v>
      </c>
      <c r="F23" s="33"/>
      <c r="G23" s="33"/>
      <c r="H23" s="34"/>
      <c r="I23" s="35"/>
      <c r="J23" s="25">
        <v>0</v>
      </c>
      <c r="K23" s="26">
        <v>0</v>
      </c>
      <c r="L23" s="27">
        <v>1</v>
      </c>
      <c r="M23" s="28">
        <v>1</v>
      </c>
    </row>
    <row r="24" spans="1:13" s="9" customFormat="1" ht="25.05" customHeight="1">
      <c r="A24" s="10" t="s">
        <v>312</v>
      </c>
      <c r="B24" s="332"/>
      <c r="C24" s="33"/>
      <c r="D24" s="328" t="s">
        <v>43</v>
      </c>
      <c r="E24" s="321" t="s">
        <v>13</v>
      </c>
      <c r="F24" s="33"/>
      <c r="G24" s="33"/>
      <c r="H24" s="34"/>
      <c r="I24" s="35"/>
      <c r="J24" s="25"/>
      <c r="K24" s="26"/>
      <c r="L24" s="27">
        <v>0</v>
      </c>
      <c r="M24" s="28">
        <v>1</v>
      </c>
    </row>
    <row r="25" spans="1:13" s="9" customFormat="1" ht="25.05" customHeight="1">
      <c r="A25" s="10" t="s">
        <v>313</v>
      </c>
      <c r="B25" s="352" t="s">
        <v>43</v>
      </c>
      <c r="D25" s="33"/>
      <c r="F25" s="328" t="s">
        <v>11</v>
      </c>
      <c r="G25" s="33"/>
      <c r="H25" s="34"/>
      <c r="I25" s="35"/>
      <c r="J25" s="25"/>
      <c r="K25" s="26"/>
      <c r="L25" s="27">
        <v>2</v>
      </c>
      <c r="M25" s="28">
        <v>0</v>
      </c>
    </row>
    <row r="26" spans="1:13" s="9" customFormat="1" ht="25.05" customHeight="1" thickBot="1">
      <c r="A26" s="10"/>
      <c r="B26" s="36"/>
      <c r="C26" s="37"/>
      <c r="D26" s="37"/>
      <c r="E26" s="37"/>
      <c r="F26" s="37"/>
      <c r="G26" s="37"/>
      <c r="H26" s="38"/>
      <c r="I26" s="39"/>
      <c r="J26" s="25"/>
      <c r="K26" s="26"/>
      <c r="L26" s="27"/>
      <c r="M26" s="28"/>
    </row>
    <row r="27" spans="1:13" s="9" customFormat="1" ht="25.05" customHeight="1">
      <c r="A27" s="40"/>
      <c r="B27" s="41">
        <v>2</v>
      </c>
      <c r="C27" s="42">
        <v>2</v>
      </c>
      <c r="D27" s="42">
        <v>2</v>
      </c>
      <c r="E27" s="42">
        <v>2</v>
      </c>
      <c r="F27" s="42"/>
      <c r="G27" s="42"/>
      <c r="H27" s="42"/>
      <c r="I27" s="42"/>
      <c r="J27" s="354" t="s">
        <v>137</v>
      </c>
      <c r="K27" s="355"/>
      <c r="L27" s="356" t="s">
        <v>91</v>
      </c>
      <c r="M27" s="356"/>
    </row>
    <row r="28" spans="1:13" s="9" customFormat="1" ht="25.05" customHeight="1">
      <c r="A28" s="40"/>
      <c r="B28" s="43">
        <v>2</v>
      </c>
      <c r="C28" s="26">
        <v>1</v>
      </c>
      <c r="D28" s="26"/>
      <c r="E28" s="26">
        <v>1</v>
      </c>
      <c r="F28" s="26">
        <v>2</v>
      </c>
      <c r="G28" s="52"/>
      <c r="H28" s="26"/>
      <c r="I28" s="26"/>
    </row>
    <row r="29" spans="1:13" s="9" customFormat="1" ht="25.05" customHeight="1">
      <c r="A29" s="40"/>
      <c r="B29" s="44">
        <v>2</v>
      </c>
      <c r="C29" s="27"/>
      <c r="D29" s="27">
        <v>2</v>
      </c>
      <c r="E29" s="27">
        <v>1</v>
      </c>
      <c r="F29" s="27">
        <v>0</v>
      </c>
      <c r="G29" s="27"/>
      <c r="H29" s="27"/>
      <c r="I29" s="27"/>
    </row>
    <row r="30" spans="1:13" s="9" customFormat="1" ht="25.05" customHeight="1">
      <c r="A30" s="63"/>
      <c r="B30" s="45">
        <v>2</v>
      </c>
      <c r="C30" s="28"/>
      <c r="D30" s="28">
        <v>1</v>
      </c>
      <c r="E30" s="28">
        <v>1</v>
      </c>
      <c r="F30" s="28"/>
      <c r="G30" s="28">
        <v>0</v>
      </c>
      <c r="H30" s="28"/>
      <c r="I30" s="28"/>
    </row>
    <row r="32" spans="1:13" ht="16.2" thickBot="1"/>
    <row r="33" spans="1:13" s="9" customFormat="1" ht="40.950000000000003" customHeight="1" thickBot="1">
      <c r="A33" s="1" t="s">
        <v>138</v>
      </c>
      <c r="B33" s="2" t="s">
        <v>281</v>
      </c>
      <c r="C33" s="2" t="s">
        <v>27</v>
      </c>
      <c r="D33" s="2" t="s">
        <v>28</v>
      </c>
      <c r="E33" s="2" t="s">
        <v>29</v>
      </c>
      <c r="F33" s="2" t="s">
        <v>30</v>
      </c>
      <c r="G33" s="2" t="s">
        <v>31</v>
      </c>
      <c r="H33" s="2" t="s">
        <v>32</v>
      </c>
      <c r="I33" s="2"/>
      <c r="J33" s="5" t="s">
        <v>33</v>
      </c>
      <c r="K33" s="6" t="s">
        <v>33</v>
      </c>
      <c r="L33" s="7" t="s">
        <v>75</v>
      </c>
      <c r="M33" s="8" t="s">
        <v>75</v>
      </c>
    </row>
    <row r="34" spans="1:13" s="9" customFormat="1" ht="25.05" customHeight="1">
      <c r="A34" s="56" t="s">
        <v>53</v>
      </c>
      <c r="C34" s="12" t="s">
        <v>75</v>
      </c>
      <c r="D34" s="15"/>
      <c r="E34" s="59"/>
      <c r="F34" s="15"/>
      <c r="G34" s="15"/>
      <c r="H34" s="11" t="s">
        <v>13</v>
      </c>
      <c r="I34" s="16"/>
      <c r="J34" s="17"/>
      <c r="K34" s="18"/>
      <c r="L34" s="19">
        <v>2</v>
      </c>
      <c r="M34" s="20">
        <v>1</v>
      </c>
    </row>
    <row r="35" spans="1:13" s="9" customFormat="1" ht="25.05" customHeight="1">
      <c r="A35" s="56" t="s">
        <v>54</v>
      </c>
      <c r="B35" s="21" t="s">
        <v>14</v>
      </c>
      <c r="D35" s="58" t="s">
        <v>36</v>
      </c>
      <c r="E35" s="47" t="s">
        <v>100</v>
      </c>
      <c r="F35" s="22" t="s">
        <v>119</v>
      </c>
      <c r="H35" s="23"/>
      <c r="I35" s="24"/>
      <c r="J35" s="25">
        <v>2</v>
      </c>
      <c r="K35" s="26">
        <v>2</v>
      </c>
      <c r="L35" s="27">
        <v>2</v>
      </c>
      <c r="M35" s="28">
        <v>2</v>
      </c>
    </row>
    <row r="36" spans="1:13" s="9" customFormat="1" ht="25.05" customHeight="1">
      <c r="A36" s="56" t="s">
        <v>57</v>
      </c>
      <c r="B36" s="29"/>
      <c r="C36" s="58" t="s">
        <v>19</v>
      </c>
      <c r="F36" s="23"/>
      <c r="G36" s="23"/>
      <c r="H36" s="23"/>
      <c r="I36" s="24"/>
      <c r="J36" s="25">
        <v>2</v>
      </c>
      <c r="K36" s="26"/>
      <c r="L36" s="27"/>
      <c r="M36" s="28"/>
    </row>
    <row r="37" spans="1:13" s="9" customFormat="1" ht="25.05" customHeight="1">
      <c r="A37" s="56" t="s">
        <v>58</v>
      </c>
      <c r="B37" s="71" t="s">
        <v>113</v>
      </c>
      <c r="C37" s="47" t="s">
        <v>14</v>
      </c>
      <c r="D37" s="30" t="s">
        <v>14</v>
      </c>
      <c r="E37" s="22" t="s">
        <v>41</v>
      </c>
      <c r="F37" s="23"/>
      <c r="G37" s="23"/>
      <c r="H37" s="23"/>
      <c r="I37" s="24"/>
      <c r="J37" s="25">
        <v>2</v>
      </c>
      <c r="K37" s="26">
        <v>2</v>
      </c>
      <c r="L37" s="27">
        <v>2</v>
      </c>
      <c r="M37" s="28">
        <v>1</v>
      </c>
    </row>
    <row r="38" spans="1:13" s="9" customFormat="1" ht="25.05" customHeight="1">
      <c r="A38" s="56" t="s">
        <v>59</v>
      </c>
      <c r="B38" s="29"/>
      <c r="C38" s="23"/>
      <c r="E38" s="30" t="s">
        <v>43</v>
      </c>
      <c r="F38" s="47" t="s">
        <v>41</v>
      </c>
      <c r="G38" s="22" t="s">
        <v>39</v>
      </c>
      <c r="H38" s="23"/>
      <c r="I38" s="24"/>
      <c r="J38" s="25"/>
      <c r="K38" s="26">
        <v>1</v>
      </c>
      <c r="L38" s="27">
        <v>0</v>
      </c>
      <c r="M38" s="28">
        <v>2</v>
      </c>
    </row>
    <row r="39" spans="1:13" s="9" customFormat="1" ht="25.05" customHeight="1">
      <c r="A39" s="56" t="s">
        <v>61</v>
      </c>
      <c r="B39" s="29"/>
      <c r="C39" s="23"/>
      <c r="D39" s="59"/>
      <c r="F39" s="23"/>
      <c r="G39" s="23"/>
      <c r="H39" s="58" t="s">
        <v>41</v>
      </c>
      <c r="I39" s="24"/>
      <c r="J39" s="25">
        <v>1</v>
      </c>
      <c r="K39" s="26"/>
      <c r="L39" s="27"/>
      <c r="M39" s="28"/>
    </row>
    <row r="40" spans="1:13" s="9" customFormat="1" ht="25.05" customHeight="1">
      <c r="A40" s="56" t="s">
        <v>63</v>
      </c>
      <c r="B40" s="48"/>
      <c r="C40" s="59"/>
      <c r="D40" s="33"/>
      <c r="E40" s="33"/>
      <c r="F40" s="33"/>
      <c r="G40" s="33"/>
      <c r="H40" s="34"/>
      <c r="I40" s="35"/>
      <c r="J40" s="25"/>
      <c r="K40" s="26"/>
      <c r="L40" s="27"/>
      <c r="M40" s="28"/>
    </row>
    <row r="41" spans="1:13" s="9" customFormat="1" ht="25.05" customHeight="1" thickBot="1">
      <c r="A41" s="56" t="s">
        <v>64</v>
      </c>
      <c r="B41" s="139" t="s">
        <v>39</v>
      </c>
      <c r="C41" s="37"/>
      <c r="D41" s="37"/>
      <c r="E41" s="37"/>
      <c r="F41" s="37"/>
      <c r="G41" s="37"/>
      <c r="H41" s="38"/>
      <c r="I41" s="39"/>
      <c r="J41" s="25"/>
      <c r="K41" s="26">
        <v>2</v>
      </c>
      <c r="L41" s="27"/>
      <c r="M41" s="28"/>
    </row>
    <row r="42" spans="1:13" s="9" customFormat="1" ht="25.05" customHeight="1">
      <c r="A42" s="40"/>
      <c r="B42" s="41">
        <v>0</v>
      </c>
      <c r="C42" s="42">
        <v>0</v>
      </c>
      <c r="D42" s="42">
        <v>0</v>
      </c>
      <c r="E42" s="42"/>
      <c r="F42" s="42"/>
      <c r="G42" s="42"/>
      <c r="H42" s="42">
        <v>1</v>
      </c>
      <c r="I42" s="42"/>
      <c r="J42" s="354" t="s">
        <v>139</v>
      </c>
      <c r="K42" s="355"/>
      <c r="L42" s="356" t="s">
        <v>44</v>
      </c>
      <c r="M42" s="356"/>
    </row>
    <row r="43" spans="1:13" s="9" customFormat="1" ht="25.05" customHeight="1">
      <c r="A43" s="40"/>
      <c r="B43" s="43">
        <v>0</v>
      </c>
      <c r="C43" s="26">
        <v>0</v>
      </c>
      <c r="D43" s="26"/>
      <c r="E43" s="26">
        <v>0</v>
      </c>
      <c r="F43" s="26">
        <v>1</v>
      </c>
      <c r="G43" s="52"/>
      <c r="H43" s="26"/>
      <c r="I43" s="26"/>
    </row>
    <row r="44" spans="1:13" s="9" customFormat="1" ht="25.05" customHeight="1">
      <c r="A44" s="40"/>
      <c r="B44" s="44">
        <v>0</v>
      </c>
      <c r="C44" s="27">
        <v>0</v>
      </c>
      <c r="D44" s="27">
        <v>0</v>
      </c>
      <c r="E44" s="27">
        <v>2</v>
      </c>
      <c r="F44" s="27"/>
      <c r="G44" s="27"/>
      <c r="H44" s="27"/>
      <c r="I44" s="27"/>
    </row>
    <row r="45" spans="1:13" s="9" customFormat="1" ht="25.05" customHeight="1">
      <c r="A45" s="63"/>
      <c r="B45" s="45"/>
      <c r="C45" s="28"/>
      <c r="D45" s="28"/>
      <c r="E45" s="28">
        <v>1</v>
      </c>
      <c r="F45" s="28">
        <v>0</v>
      </c>
      <c r="G45" s="28">
        <v>0</v>
      </c>
      <c r="H45" s="28">
        <v>1</v>
      </c>
      <c r="I45" s="28"/>
    </row>
    <row r="47" spans="1:13" ht="16.2" thickBot="1"/>
    <row r="48" spans="1:13" s="9" customFormat="1" ht="40.950000000000003" customHeight="1" thickBot="1">
      <c r="A48" s="1" t="s">
        <v>140</v>
      </c>
      <c r="B48" s="54" t="s">
        <v>276</v>
      </c>
      <c r="C48" s="54" t="s">
        <v>46</v>
      </c>
      <c r="D48" s="54" t="s">
        <v>47</v>
      </c>
      <c r="E48" s="54" t="s">
        <v>48</v>
      </c>
      <c r="F48" s="54" t="s">
        <v>49</v>
      </c>
      <c r="G48" s="54" t="s">
        <v>50</v>
      </c>
      <c r="H48" s="2"/>
      <c r="I48" s="2"/>
      <c r="J48" s="5" t="s">
        <v>52</v>
      </c>
      <c r="K48" s="6" t="s">
        <v>33</v>
      </c>
      <c r="L48" s="7" t="s">
        <v>51</v>
      </c>
      <c r="M48" s="8" t="s">
        <v>8</v>
      </c>
    </row>
    <row r="49" spans="1:13" s="9" customFormat="1" ht="25.05" customHeight="1">
      <c r="A49" s="32" t="s">
        <v>76</v>
      </c>
      <c r="B49" s="11" t="s">
        <v>13</v>
      </c>
      <c r="C49" s="12" t="s">
        <v>39</v>
      </c>
      <c r="D49" s="67" t="s">
        <v>107</v>
      </c>
      <c r="E49" s="130" t="s">
        <v>107</v>
      </c>
      <c r="F49" s="15"/>
      <c r="G49" s="15"/>
      <c r="H49" s="15"/>
      <c r="I49" s="16"/>
      <c r="J49" s="17">
        <v>2</v>
      </c>
      <c r="K49" s="18">
        <v>2</v>
      </c>
      <c r="L49" s="19">
        <v>2</v>
      </c>
      <c r="M49" s="20">
        <v>1</v>
      </c>
    </row>
    <row r="50" spans="1:13" s="9" customFormat="1" ht="25.05" customHeight="1">
      <c r="A50" s="32" t="s">
        <v>78</v>
      </c>
      <c r="B50" s="21" t="s">
        <v>56</v>
      </c>
      <c r="C50" s="22" t="s">
        <v>13</v>
      </c>
      <c r="D50" s="14" t="s">
        <v>120</v>
      </c>
      <c r="E50" s="23"/>
      <c r="F50" s="23"/>
      <c r="G50" s="47" t="s">
        <v>14</v>
      </c>
      <c r="H50" s="23"/>
      <c r="I50" s="24"/>
      <c r="J50" s="25">
        <v>0</v>
      </c>
      <c r="K50" s="26">
        <v>2</v>
      </c>
      <c r="L50" s="27">
        <v>0</v>
      </c>
      <c r="M50" s="28">
        <v>1</v>
      </c>
    </row>
    <row r="51" spans="1:13" s="9" customFormat="1" ht="25.05" customHeight="1">
      <c r="A51" s="32" t="s">
        <v>79</v>
      </c>
      <c r="B51" s="29"/>
      <c r="C51" s="14" t="s">
        <v>13</v>
      </c>
      <c r="D51" s="22" t="s">
        <v>39</v>
      </c>
      <c r="E51" s="30" t="s">
        <v>10</v>
      </c>
      <c r="F51" s="47" t="s">
        <v>13</v>
      </c>
      <c r="G51" s="23"/>
      <c r="H51" s="23"/>
      <c r="I51" s="24"/>
      <c r="J51" s="25">
        <v>1</v>
      </c>
      <c r="K51" s="26">
        <v>1</v>
      </c>
      <c r="L51" s="27">
        <v>0</v>
      </c>
      <c r="M51" s="28">
        <v>2</v>
      </c>
    </row>
    <row r="52" spans="1:13" s="9" customFormat="1" ht="25.05" customHeight="1">
      <c r="A52" s="32" t="s">
        <v>80</v>
      </c>
      <c r="B52" s="29"/>
      <c r="C52" s="47" t="s">
        <v>39</v>
      </c>
      <c r="D52" s="30" t="s">
        <v>62</v>
      </c>
      <c r="E52" s="22" t="s">
        <v>94</v>
      </c>
      <c r="G52" s="23"/>
      <c r="H52" s="23"/>
      <c r="I52" s="24"/>
      <c r="J52" s="25"/>
      <c r="K52" s="26">
        <v>2</v>
      </c>
      <c r="L52" s="27">
        <v>0</v>
      </c>
      <c r="M52" s="28">
        <v>0</v>
      </c>
    </row>
    <row r="53" spans="1:13" s="9" customFormat="1" ht="25.05" customHeight="1">
      <c r="A53" s="32" t="s">
        <v>81</v>
      </c>
      <c r="B53" s="29"/>
      <c r="D53" s="23"/>
      <c r="E53" s="23"/>
      <c r="F53" s="23"/>
      <c r="G53" s="14" t="s">
        <v>62</v>
      </c>
      <c r="H53" s="23"/>
      <c r="I53" s="24"/>
      <c r="J53" s="25">
        <v>0</v>
      </c>
      <c r="K53" s="26"/>
      <c r="L53" s="27"/>
      <c r="M53" s="28"/>
    </row>
    <row r="54" spans="1:13" s="9" customFormat="1" ht="25.05" customHeight="1">
      <c r="A54" s="10" t="s">
        <v>268</v>
      </c>
      <c r="B54" s="29"/>
      <c r="C54" s="23"/>
      <c r="D54" s="23"/>
      <c r="E54" s="23"/>
      <c r="F54" s="23"/>
      <c r="G54" s="23"/>
      <c r="H54" s="23"/>
      <c r="I54" s="24"/>
      <c r="J54" s="25"/>
      <c r="K54" s="26"/>
      <c r="L54" s="27"/>
      <c r="M54" s="28"/>
    </row>
    <row r="55" spans="1:13" s="9" customFormat="1" ht="25.05" customHeight="1">
      <c r="A55" s="10"/>
      <c r="B55" s="48"/>
      <c r="C55" s="33"/>
      <c r="D55" s="33"/>
      <c r="E55" s="33"/>
      <c r="F55" s="33"/>
      <c r="G55" s="33"/>
      <c r="H55" s="34"/>
      <c r="I55" s="35"/>
      <c r="J55" s="25"/>
      <c r="K55" s="26"/>
      <c r="L55" s="27"/>
      <c r="M55" s="28"/>
    </row>
    <row r="56" spans="1:13" s="9" customFormat="1" ht="25.05" customHeight="1" thickBot="1">
      <c r="A56" s="10"/>
      <c r="B56" s="36"/>
      <c r="C56" s="37"/>
      <c r="D56" s="37"/>
      <c r="E56" s="37"/>
      <c r="F56" s="37"/>
      <c r="G56" s="37"/>
      <c r="H56" s="38"/>
      <c r="I56" s="39"/>
      <c r="J56" s="25"/>
      <c r="K56" s="26"/>
      <c r="L56" s="27"/>
      <c r="M56" s="28"/>
    </row>
    <row r="57" spans="1:13" s="9" customFormat="1" ht="25.05" customHeight="1">
      <c r="A57" s="40"/>
      <c r="B57" s="41"/>
      <c r="C57" s="42">
        <v>1</v>
      </c>
      <c r="D57" s="42">
        <v>2</v>
      </c>
      <c r="E57" s="42">
        <v>0</v>
      </c>
      <c r="F57" s="42"/>
      <c r="G57" s="42">
        <v>2</v>
      </c>
      <c r="H57" s="42"/>
      <c r="I57" s="42"/>
      <c r="J57" s="354" t="s">
        <v>98</v>
      </c>
      <c r="K57" s="355"/>
      <c r="L57" s="356" t="s">
        <v>101</v>
      </c>
      <c r="M57" s="356"/>
    </row>
    <row r="58" spans="1:13" s="9" customFormat="1" ht="25.05" customHeight="1">
      <c r="A58" s="40"/>
      <c r="B58" s="43"/>
      <c r="C58" s="26">
        <v>0</v>
      </c>
      <c r="D58" s="26">
        <v>0</v>
      </c>
      <c r="E58" s="26"/>
      <c r="F58" s="26">
        <v>1</v>
      </c>
      <c r="G58" s="52">
        <v>0</v>
      </c>
      <c r="H58" s="26"/>
      <c r="I58" s="26"/>
    </row>
    <row r="59" spans="1:13" s="9" customFormat="1" ht="25.05" customHeight="1">
      <c r="A59" s="40"/>
      <c r="B59" s="44">
        <v>2</v>
      </c>
      <c r="C59" s="27">
        <v>0</v>
      </c>
      <c r="D59" s="27">
        <v>2</v>
      </c>
      <c r="E59" s="27">
        <v>2</v>
      </c>
      <c r="F59" s="27"/>
      <c r="G59" s="27"/>
      <c r="H59" s="27"/>
      <c r="I59" s="27"/>
    </row>
    <row r="60" spans="1:13" s="9" customFormat="1" ht="25.05" customHeight="1">
      <c r="A60" s="63"/>
      <c r="B60" s="45">
        <v>1</v>
      </c>
      <c r="C60" s="28">
        <v>1</v>
      </c>
      <c r="D60" s="28">
        <v>0</v>
      </c>
      <c r="E60" s="28">
        <v>2</v>
      </c>
      <c r="F60" s="28"/>
      <c r="G60" s="28"/>
      <c r="H60" s="28"/>
      <c r="I60" s="28"/>
    </row>
  </sheetData>
  <mergeCells count="8">
    <mergeCell ref="J57:K57"/>
    <mergeCell ref="L57:M57"/>
    <mergeCell ref="L10:M10"/>
    <mergeCell ref="J10:K10"/>
    <mergeCell ref="J27:K27"/>
    <mergeCell ref="L27:M27"/>
    <mergeCell ref="J42:K42"/>
    <mergeCell ref="L42:M4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59"/>
  <sheetViews>
    <sheetView topLeftCell="A43" zoomScaleNormal="100" workbookViewId="0">
      <selection activeCell="E34" sqref="E34"/>
    </sheetView>
  </sheetViews>
  <sheetFormatPr defaultColWidth="11.19921875" defaultRowHeight="15.6"/>
  <cols>
    <col min="1" max="1" width="25.5" customWidth="1"/>
    <col min="2" max="2" width="13.296875" customWidth="1"/>
    <col min="6" max="6" width="12.5" customWidth="1"/>
  </cols>
  <sheetData>
    <row r="1" spans="1:13" s="9" customFormat="1" ht="40.950000000000003" customHeight="1" thickBot="1">
      <c r="A1" s="1" t="s">
        <v>141</v>
      </c>
      <c r="B1" s="133" t="s">
        <v>34</v>
      </c>
      <c r="C1" s="319" t="s">
        <v>35</v>
      </c>
      <c r="D1" s="66" t="s">
        <v>37</v>
      </c>
      <c r="E1" s="133" t="s">
        <v>38</v>
      </c>
      <c r="F1" s="133" t="s">
        <v>40</v>
      </c>
      <c r="G1" s="133" t="s">
        <v>42</v>
      </c>
      <c r="H1" s="65"/>
      <c r="I1" s="65"/>
      <c r="J1" s="5" t="s">
        <v>7</v>
      </c>
      <c r="K1" s="6" t="s">
        <v>75</v>
      </c>
      <c r="L1" s="7" t="s">
        <v>33</v>
      </c>
      <c r="M1" s="8" t="s">
        <v>8</v>
      </c>
    </row>
    <row r="2" spans="1:13" s="9" customFormat="1" ht="25.05" customHeight="1">
      <c r="A2" s="122" t="s">
        <v>1</v>
      </c>
      <c r="B2" s="11" t="s">
        <v>43</v>
      </c>
      <c r="C2" s="332"/>
      <c r="D2" s="23"/>
      <c r="E2" s="57"/>
      <c r="F2" s="12" t="s">
        <v>14</v>
      </c>
      <c r="G2" s="15"/>
      <c r="H2" s="15"/>
      <c r="I2" s="16"/>
      <c r="J2" s="17"/>
      <c r="K2" s="18"/>
      <c r="L2" s="19">
        <v>2</v>
      </c>
      <c r="M2" s="20">
        <v>0</v>
      </c>
    </row>
    <row r="3" spans="1:13" s="9" customFormat="1" ht="25.05" customHeight="1">
      <c r="A3" s="122" t="s">
        <v>2</v>
      </c>
      <c r="B3" s="21" t="s">
        <v>14</v>
      </c>
      <c r="C3" s="332"/>
      <c r="D3" s="332"/>
      <c r="E3" s="47" t="s">
        <v>142</v>
      </c>
      <c r="F3" s="58" t="s">
        <v>18</v>
      </c>
      <c r="G3" s="22" t="s">
        <v>18</v>
      </c>
      <c r="H3" s="59"/>
      <c r="I3" s="24"/>
      <c r="J3" s="25">
        <v>2</v>
      </c>
      <c r="K3" s="26">
        <v>2</v>
      </c>
      <c r="L3" s="27">
        <v>2</v>
      </c>
      <c r="M3" s="28">
        <v>2</v>
      </c>
    </row>
    <row r="4" spans="1:13" s="9" customFormat="1" ht="25.05" customHeight="1">
      <c r="A4" s="122" t="s">
        <v>3</v>
      </c>
      <c r="B4" s="70" t="s">
        <v>41</v>
      </c>
      <c r="C4" s="58" t="s">
        <v>13</v>
      </c>
      <c r="D4" s="332"/>
      <c r="E4" s="30" t="s">
        <v>13</v>
      </c>
      <c r="F4" s="22" t="s">
        <v>39</v>
      </c>
      <c r="G4" s="23"/>
      <c r="H4" s="23"/>
      <c r="I4" s="24"/>
      <c r="J4" s="25">
        <v>1</v>
      </c>
      <c r="K4" s="26">
        <v>1</v>
      </c>
      <c r="L4" s="27">
        <v>1</v>
      </c>
      <c r="M4" s="28">
        <v>2</v>
      </c>
    </row>
    <row r="5" spans="1:13" s="9" customFormat="1" ht="25.05" customHeight="1">
      <c r="A5" s="122" t="s">
        <v>4</v>
      </c>
      <c r="B5" s="29"/>
      <c r="C5" s="23"/>
      <c r="D5" s="30" t="s">
        <v>301</v>
      </c>
      <c r="E5" s="22" t="s">
        <v>56</v>
      </c>
      <c r="F5" s="23"/>
      <c r="G5" s="23"/>
      <c r="H5" s="23"/>
      <c r="I5" s="24"/>
      <c r="J5" s="25"/>
      <c r="K5" s="26"/>
      <c r="L5" s="27">
        <v>2</v>
      </c>
      <c r="M5" s="28">
        <v>0</v>
      </c>
    </row>
    <row r="6" spans="1:13" s="9" customFormat="1" ht="25.05" customHeight="1">
      <c r="A6" s="122" t="s">
        <v>5</v>
      </c>
      <c r="B6" s="75"/>
      <c r="C6" s="59"/>
      <c r="D6" s="23"/>
      <c r="E6" s="23"/>
      <c r="F6" s="23"/>
      <c r="G6" s="74"/>
      <c r="H6" s="23"/>
      <c r="I6" s="24"/>
      <c r="J6" s="25"/>
      <c r="K6" s="26"/>
      <c r="L6" s="27"/>
      <c r="M6" s="28"/>
    </row>
    <row r="7" spans="1:13" s="9" customFormat="1" ht="25.05" customHeight="1">
      <c r="A7" s="122" t="s">
        <v>6</v>
      </c>
      <c r="B7" s="29"/>
      <c r="C7" s="23"/>
      <c r="D7" s="47" t="s">
        <v>39</v>
      </c>
      <c r="E7" s="58" t="s">
        <v>143</v>
      </c>
      <c r="G7" s="23"/>
      <c r="H7" s="23"/>
      <c r="I7" s="24"/>
      <c r="J7" s="25">
        <v>0</v>
      </c>
      <c r="K7" s="26">
        <v>2</v>
      </c>
      <c r="L7" s="27"/>
      <c r="M7" s="28"/>
    </row>
    <row r="8" spans="1:13" s="9" customFormat="1" ht="25.05" customHeight="1">
      <c r="A8" s="32" t="s">
        <v>20</v>
      </c>
      <c r="B8" s="58" t="s">
        <v>11</v>
      </c>
      <c r="C8" s="126" t="s">
        <v>41</v>
      </c>
      <c r="D8" s="33"/>
      <c r="E8" s="33"/>
      <c r="F8" s="33"/>
      <c r="G8" s="33"/>
      <c r="H8" s="34"/>
      <c r="I8" s="35"/>
      <c r="J8" s="25">
        <v>2</v>
      </c>
      <c r="K8" s="26">
        <v>1</v>
      </c>
      <c r="L8" s="27"/>
      <c r="M8" s="28"/>
    </row>
    <row r="9" spans="1:13" s="9" customFormat="1" ht="25.05" customHeight="1" thickBot="1">
      <c r="A9" s="10"/>
      <c r="B9" s="60"/>
      <c r="C9" s="37"/>
      <c r="D9" s="37"/>
      <c r="E9" s="37"/>
      <c r="F9" s="37"/>
      <c r="G9" s="37"/>
      <c r="H9" s="38"/>
      <c r="I9" s="39"/>
      <c r="J9" s="25"/>
      <c r="K9" s="26"/>
      <c r="L9" s="27"/>
      <c r="M9" s="28"/>
    </row>
    <row r="10" spans="1:13" s="9" customFormat="1" ht="25.05" customHeight="1">
      <c r="A10" s="40"/>
      <c r="B10" s="41">
        <v>0</v>
      </c>
      <c r="C10" s="42">
        <v>1</v>
      </c>
      <c r="D10" s="42"/>
      <c r="E10" s="42">
        <v>2</v>
      </c>
      <c r="F10" s="42">
        <v>0</v>
      </c>
      <c r="G10" s="42"/>
      <c r="H10" s="42"/>
      <c r="I10" s="42"/>
      <c r="J10" s="354" t="s">
        <v>129</v>
      </c>
      <c r="K10" s="355"/>
      <c r="L10" s="356" t="s">
        <v>129</v>
      </c>
      <c r="M10" s="356"/>
    </row>
    <row r="11" spans="1:13" s="9" customFormat="1" ht="25.05" customHeight="1">
      <c r="A11" s="40"/>
      <c r="B11" s="43">
        <v>1</v>
      </c>
      <c r="C11" s="26">
        <v>1</v>
      </c>
      <c r="D11" s="26">
        <v>0</v>
      </c>
      <c r="E11" s="26">
        <v>0</v>
      </c>
      <c r="F11" s="26"/>
      <c r="G11" s="52"/>
      <c r="H11" s="26"/>
      <c r="I11" s="26"/>
    </row>
    <row r="12" spans="1:13" s="9" customFormat="1" ht="25.05" customHeight="1">
      <c r="A12" s="40"/>
      <c r="B12" s="44">
        <v>0</v>
      </c>
      <c r="C12" s="27">
        <v>0</v>
      </c>
      <c r="D12" s="27">
        <v>0</v>
      </c>
      <c r="E12" s="27">
        <v>1</v>
      </c>
      <c r="F12" s="27"/>
      <c r="G12" s="27"/>
      <c r="H12" s="27"/>
      <c r="I12" s="27"/>
    </row>
    <row r="13" spans="1:13" s="9" customFormat="1" ht="25.05" customHeight="1">
      <c r="A13" s="53"/>
      <c r="B13" s="28">
        <v>2</v>
      </c>
      <c r="C13" s="28"/>
      <c r="D13" s="28"/>
      <c r="E13" s="28">
        <v>2</v>
      </c>
      <c r="F13" s="28"/>
      <c r="G13" s="28">
        <v>0</v>
      </c>
      <c r="H13" s="28"/>
      <c r="I13" s="28"/>
    </row>
    <row r="15" spans="1:13" ht="16.2" thickBot="1"/>
    <row r="16" spans="1:13" s="9" customFormat="1" ht="40.950000000000003" customHeight="1" thickBot="1">
      <c r="A16" s="1" t="s">
        <v>144</v>
      </c>
      <c r="B16" s="2" t="s">
        <v>298</v>
      </c>
      <c r="C16" s="2" t="s">
        <v>27</v>
      </c>
      <c r="D16" s="2" t="s">
        <v>28</v>
      </c>
      <c r="E16" s="2" t="s">
        <v>29</v>
      </c>
      <c r="F16" s="2" t="s">
        <v>30</v>
      </c>
      <c r="G16" s="2" t="s">
        <v>31</v>
      </c>
      <c r="H16" s="2" t="s">
        <v>32</v>
      </c>
      <c r="I16" s="2"/>
      <c r="J16" s="5" t="s">
        <v>116</v>
      </c>
      <c r="K16" s="6" t="s">
        <v>75</v>
      </c>
      <c r="L16" s="7" t="s">
        <v>75</v>
      </c>
      <c r="M16" s="8" t="s">
        <v>7</v>
      </c>
    </row>
    <row r="17" spans="1:13" s="9" customFormat="1" ht="25.05" customHeight="1">
      <c r="A17" s="10" t="s">
        <v>86</v>
      </c>
      <c r="C17" s="12" t="s">
        <v>39</v>
      </c>
      <c r="D17" s="67" t="s">
        <v>62</v>
      </c>
      <c r="F17" s="130" t="s">
        <v>107</v>
      </c>
      <c r="G17" s="15"/>
      <c r="H17" s="11" t="s">
        <v>36</v>
      </c>
      <c r="I17" s="16"/>
      <c r="J17" s="17">
        <v>2</v>
      </c>
      <c r="K17" s="18">
        <v>0</v>
      </c>
      <c r="L17" s="19">
        <v>2</v>
      </c>
      <c r="M17" s="20">
        <v>2</v>
      </c>
    </row>
    <row r="18" spans="1:13" s="9" customFormat="1" ht="25.05" customHeight="1">
      <c r="A18" s="10" t="s">
        <v>87</v>
      </c>
      <c r="B18" s="21" t="s">
        <v>39</v>
      </c>
      <c r="C18" s="22" t="s">
        <v>10</v>
      </c>
      <c r="D18" s="14" t="s">
        <v>14</v>
      </c>
      <c r="E18" s="23"/>
      <c r="F18" s="47" t="s">
        <v>100</v>
      </c>
      <c r="G18" s="23"/>
      <c r="H18" s="23"/>
      <c r="I18" s="24"/>
      <c r="J18" s="25">
        <v>2</v>
      </c>
      <c r="K18" s="26">
        <v>2</v>
      </c>
      <c r="L18" s="27">
        <v>2</v>
      </c>
      <c r="M18" s="28">
        <v>0</v>
      </c>
    </row>
    <row r="19" spans="1:13" s="9" customFormat="1" ht="25.05" customHeight="1">
      <c r="A19" s="10" t="s">
        <v>88</v>
      </c>
      <c r="B19" s="29"/>
      <c r="F19" s="23"/>
      <c r="G19" s="47" t="s">
        <v>100</v>
      </c>
      <c r="H19" s="14" t="s">
        <v>11</v>
      </c>
      <c r="I19" s="24"/>
      <c r="J19" s="25">
        <v>2</v>
      </c>
      <c r="K19" s="26">
        <v>2</v>
      </c>
      <c r="L19" s="27"/>
      <c r="M19" s="28"/>
    </row>
    <row r="20" spans="1:13" s="9" customFormat="1" ht="25.05" customHeight="1">
      <c r="A20" s="10" t="s">
        <v>90</v>
      </c>
      <c r="B20" s="119"/>
      <c r="C20" s="23"/>
      <c r="D20" s="30" t="s">
        <v>14</v>
      </c>
      <c r="E20" s="22" t="s">
        <v>36</v>
      </c>
      <c r="F20" s="140"/>
      <c r="G20" s="125" t="s">
        <v>39</v>
      </c>
      <c r="H20" s="47" t="s">
        <v>14</v>
      </c>
      <c r="I20" s="24"/>
      <c r="J20" s="25">
        <v>2</v>
      </c>
      <c r="K20" s="26">
        <v>2</v>
      </c>
      <c r="L20" s="27">
        <v>2</v>
      </c>
      <c r="M20" s="28">
        <v>2</v>
      </c>
    </row>
    <row r="21" spans="1:13" s="9" customFormat="1" ht="25.05" customHeight="1">
      <c r="A21" s="320" t="s">
        <v>269</v>
      </c>
      <c r="B21" s="29"/>
      <c r="C21" s="49"/>
      <c r="D21" s="22" t="s">
        <v>41</v>
      </c>
      <c r="E21" s="30" t="s">
        <v>43</v>
      </c>
      <c r="F21" s="23"/>
      <c r="G21" s="59"/>
      <c r="H21" s="23"/>
      <c r="I21" s="24"/>
      <c r="J21" s="25"/>
      <c r="K21" s="26"/>
      <c r="L21" s="27">
        <v>0</v>
      </c>
      <c r="M21" s="28">
        <v>1</v>
      </c>
    </row>
    <row r="22" spans="1:13" s="9" customFormat="1" ht="25.05" customHeight="1">
      <c r="A22" s="56"/>
      <c r="B22" s="29"/>
      <c r="C22" s="23"/>
      <c r="D22" s="23"/>
      <c r="E22" s="23"/>
      <c r="F22" s="23"/>
      <c r="G22" s="23"/>
      <c r="H22" s="23"/>
      <c r="I22" s="24"/>
      <c r="J22" s="25"/>
      <c r="K22" s="26"/>
      <c r="L22" s="27"/>
      <c r="M22" s="28"/>
    </row>
    <row r="23" spans="1:13" s="9" customFormat="1" ht="25.05" customHeight="1">
      <c r="A23" s="56"/>
      <c r="B23" s="48"/>
      <c r="C23" s="33"/>
      <c r="D23" s="33"/>
      <c r="E23" s="33"/>
      <c r="F23" s="33"/>
      <c r="G23" s="33"/>
      <c r="H23" s="34"/>
      <c r="I23" s="35"/>
      <c r="J23" s="25"/>
      <c r="K23" s="26"/>
      <c r="L23" s="27"/>
      <c r="M23" s="28"/>
    </row>
    <row r="24" spans="1:13" s="9" customFormat="1" ht="25.05" customHeight="1" thickBot="1">
      <c r="A24" s="10"/>
      <c r="B24" s="36"/>
      <c r="C24" s="37"/>
      <c r="D24" s="37"/>
      <c r="E24" s="37"/>
      <c r="F24" s="37"/>
      <c r="G24" s="37"/>
      <c r="H24" s="38"/>
      <c r="I24" s="39"/>
      <c r="J24" s="25"/>
      <c r="K24" s="26"/>
      <c r="L24" s="27"/>
      <c r="M24" s="28"/>
    </row>
    <row r="25" spans="1:13" s="9" customFormat="1" ht="25.05" customHeight="1">
      <c r="A25" s="40"/>
      <c r="B25" s="41"/>
      <c r="C25" s="42"/>
      <c r="D25" s="42">
        <v>0</v>
      </c>
      <c r="E25" s="42"/>
      <c r="F25" s="42">
        <v>0</v>
      </c>
      <c r="G25" s="42">
        <v>0</v>
      </c>
      <c r="H25" s="42">
        <v>0</v>
      </c>
      <c r="I25" s="42"/>
      <c r="J25" s="354" t="s">
        <v>139</v>
      </c>
      <c r="K25" s="355"/>
      <c r="L25" s="356" t="s">
        <v>129</v>
      </c>
      <c r="M25" s="356"/>
    </row>
    <row r="26" spans="1:13" s="9" customFormat="1" ht="25.05" customHeight="1">
      <c r="A26" s="40"/>
      <c r="B26" s="43"/>
      <c r="C26" s="26"/>
      <c r="D26" s="26">
        <v>2</v>
      </c>
      <c r="E26" s="26"/>
      <c r="F26" s="26">
        <v>0</v>
      </c>
      <c r="G26" s="52">
        <v>0</v>
      </c>
      <c r="H26" s="26">
        <v>0</v>
      </c>
      <c r="I26" s="26"/>
    </row>
    <row r="27" spans="1:13" s="9" customFormat="1" ht="25.05" customHeight="1">
      <c r="A27" s="40"/>
      <c r="B27" s="44">
        <v>0</v>
      </c>
      <c r="C27" s="27">
        <v>0</v>
      </c>
      <c r="D27" s="27">
        <v>0</v>
      </c>
      <c r="E27" s="27">
        <v>2</v>
      </c>
      <c r="F27" s="27"/>
      <c r="G27" s="27"/>
      <c r="H27" s="27"/>
      <c r="I27" s="27"/>
    </row>
    <row r="28" spans="1:13" s="9" customFormat="1" ht="25.05" customHeight="1">
      <c r="A28" s="63"/>
      <c r="B28" s="45"/>
      <c r="C28" s="28">
        <v>2</v>
      </c>
      <c r="D28" s="28">
        <v>1</v>
      </c>
      <c r="E28" s="28">
        <v>0</v>
      </c>
      <c r="F28" s="28"/>
      <c r="G28" s="28"/>
      <c r="H28" s="28">
        <v>0</v>
      </c>
      <c r="I28" s="28"/>
    </row>
    <row r="30" spans="1:13" ht="16.2" thickBot="1"/>
    <row r="31" spans="1:13" s="9" customFormat="1" ht="40.950000000000003" customHeight="1" thickBot="1">
      <c r="A31" s="1" t="s">
        <v>145</v>
      </c>
      <c r="B31" s="54" t="s">
        <v>299</v>
      </c>
      <c r="C31" s="54" t="s">
        <v>46</v>
      </c>
      <c r="D31" s="54" t="s">
        <v>47</v>
      </c>
      <c r="E31" s="54" t="s">
        <v>48</v>
      </c>
      <c r="F31" s="54" t="s">
        <v>49</v>
      </c>
      <c r="G31" s="54" t="s">
        <v>50</v>
      </c>
      <c r="H31" s="2"/>
      <c r="I31" s="2"/>
      <c r="J31" s="5" t="s">
        <v>75</v>
      </c>
      <c r="K31" s="6" t="s">
        <v>8</v>
      </c>
      <c r="L31" s="7" t="s">
        <v>75</v>
      </c>
      <c r="M31" s="8" t="s">
        <v>51</v>
      </c>
    </row>
    <row r="32" spans="1:13" s="9" customFormat="1" ht="25.05" customHeight="1">
      <c r="A32" s="10" t="s">
        <v>67</v>
      </c>
      <c r="B32" s="11" t="s">
        <v>13</v>
      </c>
      <c r="C32" s="12" t="s">
        <v>13</v>
      </c>
      <c r="D32" s="67" t="s">
        <v>39</v>
      </c>
      <c r="E32" s="130" t="s">
        <v>113</v>
      </c>
      <c r="F32" s="15"/>
      <c r="G32" s="15"/>
      <c r="H32" s="15"/>
      <c r="I32" s="16"/>
      <c r="J32" s="17">
        <v>2</v>
      </c>
      <c r="K32" s="18">
        <v>2</v>
      </c>
      <c r="L32" s="19">
        <v>1</v>
      </c>
      <c r="M32" s="20">
        <v>1</v>
      </c>
    </row>
    <row r="33" spans="1:18" s="9" customFormat="1" ht="25.05" customHeight="1">
      <c r="A33" s="10" t="s">
        <v>68</v>
      </c>
      <c r="B33" s="29"/>
      <c r="C33" s="23"/>
      <c r="E33" s="23"/>
      <c r="F33" s="23"/>
      <c r="G33" s="23"/>
      <c r="H33" s="23"/>
      <c r="I33" s="24"/>
      <c r="J33" s="25"/>
      <c r="K33" s="26"/>
      <c r="L33" s="27"/>
      <c r="M33" s="28"/>
    </row>
    <row r="34" spans="1:18" s="9" customFormat="1" ht="25.05" customHeight="1">
      <c r="A34" s="10" t="s">
        <v>69</v>
      </c>
      <c r="B34" s="29"/>
      <c r="C34" s="23"/>
      <c r="D34" s="22" t="s">
        <v>41</v>
      </c>
      <c r="E34" s="30" t="s">
        <v>41</v>
      </c>
      <c r="F34" s="23"/>
      <c r="G34" s="23"/>
      <c r="H34" s="23"/>
      <c r="I34" s="24"/>
      <c r="J34" s="25"/>
      <c r="K34" s="26"/>
      <c r="L34" s="27">
        <v>1</v>
      </c>
      <c r="M34" s="28">
        <v>1</v>
      </c>
    </row>
    <row r="35" spans="1:18" s="9" customFormat="1" ht="25.05" customHeight="1">
      <c r="A35" s="10" t="s">
        <v>70</v>
      </c>
      <c r="B35" s="29"/>
      <c r="C35" s="332"/>
      <c r="D35" s="332"/>
      <c r="E35" s="332"/>
      <c r="F35" s="14" t="s">
        <v>39</v>
      </c>
      <c r="G35" s="23"/>
      <c r="H35" s="23"/>
      <c r="I35" s="24"/>
      <c r="J35" s="25">
        <v>2</v>
      </c>
      <c r="K35" s="26"/>
      <c r="L35" s="27"/>
      <c r="M35" s="28"/>
    </row>
    <row r="36" spans="1:18" s="9" customFormat="1" ht="25.05" customHeight="1">
      <c r="A36" s="10" t="s">
        <v>71</v>
      </c>
      <c r="B36" s="29"/>
      <c r="C36" s="23"/>
      <c r="D36" s="30" t="s">
        <v>11</v>
      </c>
      <c r="E36" s="22" t="s">
        <v>305</v>
      </c>
      <c r="F36" s="23"/>
      <c r="G36" s="23"/>
      <c r="H36" s="23"/>
      <c r="I36" s="24"/>
      <c r="J36" s="25"/>
      <c r="K36" s="26"/>
      <c r="L36" s="27">
        <v>2</v>
      </c>
      <c r="M36" s="28">
        <v>0</v>
      </c>
    </row>
    <row r="37" spans="1:18" s="9" customFormat="1" ht="25.05" customHeight="1">
      <c r="A37" s="10" t="s">
        <v>72</v>
      </c>
      <c r="B37" s="21" t="s">
        <v>39</v>
      </c>
      <c r="C37" s="22" t="s">
        <v>43</v>
      </c>
      <c r="D37" s="14" t="s">
        <v>11</v>
      </c>
      <c r="E37" s="47" t="s">
        <v>56</v>
      </c>
      <c r="F37" s="23"/>
      <c r="G37" s="23"/>
      <c r="H37" s="23"/>
      <c r="I37" s="24"/>
      <c r="J37" s="25">
        <v>2</v>
      </c>
      <c r="K37" s="26">
        <v>0</v>
      </c>
      <c r="L37" s="27">
        <v>2</v>
      </c>
      <c r="M37" s="28">
        <v>0</v>
      </c>
    </row>
    <row r="38" spans="1:18" s="9" customFormat="1" ht="25.05" customHeight="1">
      <c r="A38" s="10" t="s">
        <v>73</v>
      </c>
      <c r="B38" s="48"/>
      <c r="C38" s="47" t="s">
        <v>41</v>
      </c>
      <c r="D38" s="33"/>
      <c r="E38" s="33"/>
      <c r="F38" s="33"/>
      <c r="G38" s="33"/>
      <c r="H38" s="34"/>
      <c r="I38" s="35"/>
      <c r="J38" s="25"/>
      <c r="K38" s="26">
        <v>1</v>
      </c>
      <c r="L38" s="27"/>
      <c r="M38" s="28"/>
    </row>
    <row r="39" spans="1:18" s="9" customFormat="1" ht="25.05" customHeight="1" thickBot="1">
      <c r="A39" s="10" t="s">
        <v>74</v>
      </c>
      <c r="B39" s="36"/>
      <c r="C39" s="141" t="s">
        <v>43</v>
      </c>
      <c r="D39" s="37"/>
      <c r="E39" s="37"/>
      <c r="F39" s="121" t="s">
        <v>41</v>
      </c>
      <c r="G39" s="37"/>
      <c r="H39" s="38"/>
      <c r="I39" s="39"/>
      <c r="J39" s="25">
        <v>0</v>
      </c>
      <c r="K39" s="26">
        <v>1</v>
      </c>
      <c r="L39" s="27"/>
      <c r="M39" s="28"/>
    </row>
    <row r="40" spans="1:18" s="9" customFormat="1" ht="25.05" customHeight="1">
      <c r="A40" s="40"/>
      <c r="B40" s="41"/>
      <c r="C40" s="42">
        <v>2</v>
      </c>
      <c r="D40" s="42">
        <v>0</v>
      </c>
      <c r="E40" s="42">
        <v>0</v>
      </c>
      <c r="F40" s="42">
        <v>0</v>
      </c>
      <c r="G40" s="42"/>
      <c r="H40" s="42"/>
      <c r="I40" s="42"/>
      <c r="J40" s="354" t="s">
        <v>98</v>
      </c>
      <c r="K40" s="355"/>
      <c r="L40" s="356" t="s">
        <v>105</v>
      </c>
      <c r="M40" s="356"/>
    </row>
    <row r="41" spans="1:18" s="9" customFormat="1" ht="25.05" customHeight="1">
      <c r="A41" s="40"/>
      <c r="B41" s="43"/>
      <c r="C41" s="26">
        <v>1</v>
      </c>
      <c r="D41" s="26">
        <v>0</v>
      </c>
      <c r="E41" s="26">
        <v>2</v>
      </c>
      <c r="F41" s="26">
        <v>1</v>
      </c>
      <c r="G41" s="52"/>
      <c r="H41" s="26"/>
      <c r="I41" s="26"/>
    </row>
    <row r="42" spans="1:18" s="9" customFormat="1" ht="25.05" customHeight="1">
      <c r="A42" s="40"/>
      <c r="B42" s="44">
        <v>0</v>
      </c>
      <c r="C42" s="27">
        <v>1</v>
      </c>
      <c r="D42" s="27">
        <v>0</v>
      </c>
      <c r="E42" s="27">
        <v>1</v>
      </c>
      <c r="F42" s="27"/>
      <c r="G42" s="27"/>
      <c r="H42" s="27"/>
      <c r="I42" s="27"/>
    </row>
    <row r="43" spans="1:18" s="9" customFormat="1" ht="25.05" customHeight="1">
      <c r="A43" s="63"/>
      <c r="B43" s="45">
        <v>1</v>
      </c>
      <c r="C43" s="28">
        <v>2</v>
      </c>
      <c r="D43" s="28">
        <v>1</v>
      </c>
      <c r="E43" s="28">
        <v>2</v>
      </c>
      <c r="F43" s="28"/>
      <c r="G43" s="28"/>
      <c r="H43" s="28"/>
      <c r="I43" s="28"/>
    </row>
    <row r="45" spans="1:18" ht="16.2" thickBot="1"/>
    <row r="46" spans="1:18" s="9" customFormat="1" ht="40.950000000000003" customHeight="1" thickBot="1">
      <c r="A46" s="64" t="s">
        <v>146</v>
      </c>
      <c r="B46" s="339" t="s">
        <v>76</v>
      </c>
      <c r="C46" s="339" t="s">
        <v>78</v>
      </c>
      <c r="D46" s="2" t="s">
        <v>79</v>
      </c>
      <c r="E46" s="2" t="s">
        <v>80</v>
      </c>
      <c r="F46" s="2" t="s">
        <v>81</v>
      </c>
      <c r="G46" s="65" t="s">
        <v>268</v>
      </c>
      <c r="H46" s="74"/>
      <c r="I46" s="74"/>
      <c r="J46" s="5" t="s">
        <v>7</v>
      </c>
      <c r="K46" s="6" t="s">
        <v>51</v>
      </c>
      <c r="L46" s="7" t="s">
        <v>135</v>
      </c>
      <c r="M46" s="8" t="s">
        <v>51</v>
      </c>
    </row>
    <row r="47" spans="1:18" s="9" customFormat="1" ht="25.05" customHeight="1">
      <c r="A47" s="10" t="s">
        <v>9</v>
      </c>
      <c r="B47" s="332"/>
      <c r="C47" s="332"/>
      <c r="D47" s="15"/>
      <c r="F47" s="142"/>
      <c r="G47" s="15"/>
      <c r="H47" s="15"/>
      <c r="I47" s="16"/>
      <c r="J47" s="17"/>
      <c r="K47" s="18"/>
      <c r="L47" s="19"/>
      <c r="M47" s="20"/>
    </row>
    <row r="48" spans="1:18" s="9" customFormat="1" ht="25.05" customHeight="1">
      <c r="A48" s="10" t="s">
        <v>12</v>
      </c>
      <c r="B48" s="332"/>
      <c r="C48" s="332"/>
      <c r="D48" s="14" t="s">
        <v>62</v>
      </c>
      <c r="E48" s="47" t="s">
        <v>19</v>
      </c>
      <c r="F48" s="23"/>
      <c r="G48" s="23"/>
      <c r="H48" s="23"/>
      <c r="I48" s="24"/>
      <c r="J48" s="25">
        <v>0</v>
      </c>
      <c r="K48" s="26">
        <v>2</v>
      </c>
      <c r="L48" s="27"/>
      <c r="M48" s="28"/>
      <c r="R48" s="49"/>
    </row>
    <row r="49" spans="1:13" s="9" customFormat="1" ht="25.05" customHeight="1">
      <c r="A49" s="10" t="s">
        <v>15</v>
      </c>
      <c r="B49" s="23"/>
      <c r="C49" s="332"/>
      <c r="D49" s="332"/>
      <c r="F49" s="23"/>
      <c r="G49" s="49"/>
      <c r="H49" s="23"/>
      <c r="I49" s="24"/>
      <c r="J49" s="25"/>
      <c r="K49" s="26"/>
      <c r="L49" s="27"/>
      <c r="M49" s="28"/>
    </row>
    <row r="50" spans="1:13" s="9" customFormat="1" ht="25.05" customHeight="1">
      <c r="A50" s="10" t="s">
        <v>16</v>
      </c>
      <c r="B50" s="58" t="s">
        <v>39</v>
      </c>
      <c r="C50" s="47" t="s">
        <v>56</v>
      </c>
      <c r="D50" s="332"/>
      <c r="F50" s="23"/>
      <c r="G50" s="59"/>
      <c r="H50" s="23"/>
      <c r="I50" s="24"/>
      <c r="J50" s="25">
        <v>2</v>
      </c>
      <c r="K50" s="26">
        <v>0</v>
      </c>
      <c r="L50" s="27"/>
      <c r="M50" s="28"/>
    </row>
    <row r="51" spans="1:13" s="9" customFormat="1" ht="25.05" customHeight="1">
      <c r="A51" s="10" t="s">
        <v>17</v>
      </c>
      <c r="B51" s="23"/>
      <c r="C51" s="332"/>
      <c r="D51" s="23"/>
      <c r="E51" s="23"/>
      <c r="F51" s="33"/>
      <c r="G51" s="23"/>
      <c r="H51" s="23"/>
      <c r="I51" s="24"/>
      <c r="J51" s="25"/>
      <c r="K51" s="26"/>
      <c r="L51" s="27"/>
      <c r="M51" s="28"/>
    </row>
    <row r="52" spans="1:13" s="9" customFormat="1" ht="25.05" customHeight="1">
      <c r="A52" s="10" t="s">
        <v>21</v>
      </c>
      <c r="B52" s="23"/>
      <c r="C52" s="23"/>
      <c r="D52" s="47" t="s">
        <v>317</v>
      </c>
      <c r="E52" s="30" t="s">
        <v>62</v>
      </c>
      <c r="F52" s="14" t="s">
        <v>39</v>
      </c>
      <c r="G52" s="23"/>
      <c r="H52" s="23"/>
      <c r="I52" s="24"/>
      <c r="J52" s="25">
        <v>2</v>
      </c>
      <c r="K52" s="26">
        <v>0</v>
      </c>
      <c r="L52" s="27">
        <v>0</v>
      </c>
      <c r="M52" s="28">
        <v>0</v>
      </c>
    </row>
    <row r="53" spans="1:13" s="9" customFormat="1" ht="25.05" customHeight="1">
      <c r="A53" s="10" t="s">
        <v>23</v>
      </c>
      <c r="B53" s="47" t="s">
        <v>143</v>
      </c>
      <c r="C53" s="58" t="s">
        <v>13</v>
      </c>
      <c r="D53" s="30" t="s">
        <v>89</v>
      </c>
      <c r="E53" s="350" t="s">
        <v>62</v>
      </c>
      <c r="F53" s="33"/>
      <c r="G53" s="33"/>
      <c r="H53" s="34"/>
      <c r="I53" s="35"/>
      <c r="J53" s="25">
        <v>1</v>
      </c>
      <c r="K53" s="26">
        <v>0</v>
      </c>
      <c r="L53" s="27">
        <v>0</v>
      </c>
      <c r="M53" s="28">
        <v>0</v>
      </c>
    </row>
    <row r="54" spans="1:13" s="9" customFormat="1" ht="25.05" customHeight="1">
      <c r="A54" s="10" t="s">
        <v>312</v>
      </c>
      <c r="C54" s="30" t="s">
        <v>62</v>
      </c>
      <c r="D54" s="23"/>
      <c r="E54" s="33"/>
      <c r="F54" s="33"/>
      <c r="G54" s="22" t="s">
        <v>13</v>
      </c>
      <c r="H54" s="34"/>
      <c r="I54" s="35"/>
      <c r="J54" s="25"/>
      <c r="K54" s="26"/>
      <c r="L54" s="27">
        <v>0</v>
      </c>
      <c r="M54" s="28">
        <v>1</v>
      </c>
    </row>
    <row r="55" spans="1:13" s="9" customFormat="1" ht="25.05" customHeight="1" thickBot="1">
      <c r="A55" s="10" t="s">
        <v>313</v>
      </c>
      <c r="B55" s="332"/>
      <c r="C55" s="22" t="s">
        <v>13</v>
      </c>
      <c r="D55" s="37"/>
      <c r="E55" s="37"/>
      <c r="F55" s="38"/>
      <c r="G55" s="30" t="s">
        <v>62</v>
      </c>
      <c r="H55" s="38"/>
      <c r="I55" s="39"/>
      <c r="J55" s="25"/>
      <c r="K55" s="26"/>
      <c r="L55" s="27">
        <v>0</v>
      </c>
      <c r="M55" s="28">
        <v>1</v>
      </c>
    </row>
    <row r="56" spans="1:13" s="9" customFormat="1" ht="25.05" customHeight="1">
      <c r="A56" s="40"/>
      <c r="B56" s="41">
        <v>0</v>
      </c>
      <c r="C56" s="42">
        <v>1</v>
      </c>
      <c r="D56" s="42">
        <v>2</v>
      </c>
      <c r="E56" s="42"/>
      <c r="F56" s="42">
        <v>0</v>
      </c>
      <c r="G56" s="42"/>
      <c r="H56" s="42"/>
      <c r="I56" s="42"/>
      <c r="J56" s="354" t="s">
        <v>91</v>
      </c>
      <c r="K56" s="355"/>
      <c r="L56" s="356" t="s">
        <v>137</v>
      </c>
      <c r="M56" s="356"/>
    </row>
    <row r="57" spans="1:13" s="9" customFormat="1" ht="25.05" customHeight="1">
      <c r="A57" s="40"/>
      <c r="B57" s="43">
        <v>2</v>
      </c>
      <c r="C57" s="26">
        <v>2</v>
      </c>
      <c r="D57" s="26">
        <v>2</v>
      </c>
      <c r="E57" s="26">
        <v>0</v>
      </c>
      <c r="F57" s="26"/>
      <c r="G57" s="52"/>
      <c r="H57" s="26"/>
      <c r="I57" s="26"/>
    </row>
    <row r="58" spans="1:13" s="9" customFormat="1" ht="25.05" customHeight="1">
      <c r="A58" s="40"/>
      <c r="B58" s="44"/>
      <c r="C58" s="27">
        <v>2</v>
      </c>
      <c r="D58" s="27" t="s">
        <v>316</v>
      </c>
      <c r="E58" s="27"/>
      <c r="F58" s="27"/>
      <c r="G58" s="27">
        <v>2</v>
      </c>
      <c r="H58" s="27"/>
      <c r="I58" s="27"/>
    </row>
    <row r="59" spans="1:13" s="9" customFormat="1" ht="25.05" customHeight="1">
      <c r="A59" s="63"/>
      <c r="B59" s="45"/>
      <c r="C59" s="28">
        <v>1</v>
      </c>
      <c r="D59" s="28">
        <v>2</v>
      </c>
      <c r="E59" s="28">
        <v>2</v>
      </c>
      <c r="F59" s="28"/>
      <c r="G59" s="28">
        <v>1</v>
      </c>
      <c r="H59" s="28"/>
      <c r="I59" s="28"/>
    </row>
  </sheetData>
  <mergeCells count="8">
    <mergeCell ref="J56:K56"/>
    <mergeCell ref="L56:M56"/>
    <mergeCell ref="J10:K10"/>
    <mergeCell ref="L10:M10"/>
    <mergeCell ref="J25:K25"/>
    <mergeCell ref="L25:M25"/>
    <mergeCell ref="J40:K40"/>
    <mergeCell ref="L40:M4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4"/>
  <sheetViews>
    <sheetView workbookViewId="0">
      <pane ySplit="1" topLeftCell="A56" activePane="bottomLeft" state="frozen"/>
      <selection pane="bottomLeft" activeCell="U75" sqref="U75"/>
    </sheetView>
  </sheetViews>
  <sheetFormatPr defaultColWidth="8.796875" defaultRowHeight="15.6"/>
  <cols>
    <col min="1" max="1" width="26.19921875" style="291" bestFit="1" customWidth="1"/>
    <col min="2" max="19" width="5.796875" style="289" hidden="1" customWidth="1"/>
    <col min="20" max="21" width="8.796875" style="289"/>
    <col min="22" max="22" width="8.796875" style="290"/>
    <col min="23" max="16384" width="8.796875" style="280"/>
  </cols>
  <sheetData>
    <row r="1" spans="1:40">
      <c r="B1" s="292">
        <v>1</v>
      </c>
      <c r="C1" s="292">
        <v>2</v>
      </c>
      <c r="D1" s="292">
        <v>3</v>
      </c>
      <c r="E1" s="292">
        <v>4</v>
      </c>
      <c r="F1" s="292">
        <v>5</v>
      </c>
      <c r="G1" s="292">
        <v>6</v>
      </c>
      <c r="H1" s="292">
        <v>7</v>
      </c>
      <c r="I1" s="292">
        <v>8</v>
      </c>
      <c r="J1" s="292">
        <v>9</v>
      </c>
      <c r="K1" s="292">
        <v>10</v>
      </c>
      <c r="L1" s="292">
        <v>11</v>
      </c>
      <c r="M1" s="292">
        <v>12</v>
      </c>
      <c r="N1" s="292">
        <v>13</v>
      </c>
      <c r="O1" s="292">
        <v>14</v>
      </c>
      <c r="P1" s="292">
        <v>15</v>
      </c>
      <c r="Q1" s="292">
        <v>16</v>
      </c>
      <c r="R1" s="292">
        <v>17</v>
      </c>
      <c r="S1" s="292">
        <v>18</v>
      </c>
      <c r="T1" s="289" t="s">
        <v>186</v>
      </c>
      <c r="U1" s="289" t="s">
        <v>187</v>
      </c>
      <c r="V1" s="290" t="s">
        <v>188</v>
      </c>
      <c r="W1" s="293">
        <v>19</v>
      </c>
      <c r="X1" s="293">
        <v>20</v>
      </c>
      <c r="Y1" s="293">
        <v>21</v>
      </c>
      <c r="Z1" s="293">
        <v>22</v>
      </c>
      <c r="AA1" s="293">
        <v>23</v>
      </c>
      <c r="AB1" s="293">
        <v>24</v>
      </c>
      <c r="AC1" s="293">
        <v>25</v>
      </c>
      <c r="AD1" s="293">
        <v>26</v>
      </c>
      <c r="AE1" s="293">
        <v>27</v>
      </c>
      <c r="AF1" s="293">
        <v>28</v>
      </c>
      <c r="AG1" s="293">
        <v>29</v>
      </c>
      <c r="AH1" s="293">
        <v>30</v>
      </c>
      <c r="AI1" s="293">
        <v>31</v>
      </c>
      <c r="AJ1" s="293">
        <v>32</v>
      </c>
      <c r="AK1" s="293">
        <v>33</v>
      </c>
      <c r="AL1" s="293">
        <v>34</v>
      </c>
      <c r="AM1" s="293">
        <v>35</v>
      </c>
      <c r="AN1" s="293">
        <v>36</v>
      </c>
    </row>
    <row r="2" spans="1:40" s="299" customFormat="1" ht="14.4">
      <c r="A2" s="294" t="s">
        <v>251</v>
      </c>
      <c r="B2" s="285">
        <f t="shared" ref="B2:S2" si="0">SUM(B3:B8)</f>
        <v>5</v>
      </c>
      <c r="C2" s="285">
        <f t="shared" si="0"/>
        <v>4</v>
      </c>
      <c r="D2" s="285">
        <f t="shared" si="0"/>
        <v>8</v>
      </c>
      <c r="E2" s="285">
        <f t="shared" si="0"/>
        <v>5</v>
      </c>
      <c r="F2" s="285">
        <f t="shared" si="0"/>
        <v>3</v>
      </c>
      <c r="G2" s="285">
        <f t="shared" si="0"/>
        <v>4</v>
      </c>
      <c r="H2" s="285">
        <f t="shared" si="0"/>
        <v>7</v>
      </c>
      <c r="I2" s="285">
        <f t="shared" si="0"/>
        <v>5</v>
      </c>
      <c r="J2" s="285">
        <f t="shared" si="0"/>
        <v>7</v>
      </c>
      <c r="K2" s="285">
        <f t="shared" si="0"/>
        <v>2</v>
      </c>
      <c r="L2" s="285">
        <f t="shared" si="0"/>
        <v>1</v>
      </c>
      <c r="M2" s="285">
        <f t="shared" si="0"/>
        <v>4</v>
      </c>
      <c r="N2" s="285">
        <f t="shared" si="0"/>
        <v>8</v>
      </c>
      <c r="O2" s="285">
        <f t="shared" si="0"/>
        <v>6</v>
      </c>
      <c r="P2" s="285">
        <f t="shared" si="0"/>
        <v>3</v>
      </c>
      <c r="Q2" s="285">
        <f t="shared" si="0"/>
        <v>2</v>
      </c>
      <c r="R2" s="285">
        <f t="shared" si="0"/>
        <v>4</v>
      </c>
      <c r="S2" s="285">
        <f t="shared" si="0"/>
        <v>4</v>
      </c>
      <c r="T2" s="295">
        <f t="shared" ref="T2:T34" si="1">SUM(B2:S2)</f>
        <v>82</v>
      </c>
      <c r="U2" s="295">
        <f>SUM(U3:U8)</f>
        <v>72</v>
      </c>
      <c r="V2" s="296">
        <v>0.56000000000000005</v>
      </c>
      <c r="W2" s="297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</row>
    <row r="3" spans="1:40">
      <c r="A3" s="300" t="s">
        <v>34</v>
      </c>
      <c r="B3" s="286">
        <v>2</v>
      </c>
      <c r="C3" s="286">
        <v>1</v>
      </c>
      <c r="D3" s="286">
        <v>2</v>
      </c>
      <c r="E3" s="286">
        <v>2</v>
      </c>
      <c r="F3" s="286">
        <v>0</v>
      </c>
      <c r="G3" s="286">
        <v>2</v>
      </c>
      <c r="H3" s="286">
        <v>2</v>
      </c>
      <c r="I3" s="286"/>
      <c r="J3" s="286">
        <v>2</v>
      </c>
      <c r="K3" s="286">
        <v>2</v>
      </c>
      <c r="L3" s="286">
        <v>0</v>
      </c>
      <c r="M3" s="286">
        <v>0</v>
      </c>
      <c r="N3" s="286">
        <v>2</v>
      </c>
      <c r="O3" s="286">
        <v>2</v>
      </c>
      <c r="P3" s="286">
        <v>0</v>
      </c>
      <c r="Q3" s="286">
        <v>1</v>
      </c>
      <c r="R3" s="286">
        <v>1</v>
      </c>
      <c r="S3" s="286">
        <v>1</v>
      </c>
      <c r="T3" s="289">
        <f t="shared" si="1"/>
        <v>22</v>
      </c>
      <c r="U3" s="289">
        <f t="shared" ref="U3:U8" si="2">COUNTA(B3:S3)</f>
        <v>17</v>
      </c>
      <c r="V3" s="290">
        <f t="shared" ref="V3:V8" si="3">T3/(2*COUNTA(B3:S3))</f>
        <v>0.6470588235294118</v>
      </c>
      <c r="W3" s="301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286"/>
      <c r="AI3" s="286"/>
      <c r="AJ3" s="286"/>
      <c r="AK3" s="286"/>
      <c r="AL3" s="286"/>
      <c r="AM3" s="286"/>
      <c r="AN3" s="286"/>
    </row>
    <row r="4" spans="1:40">
      <c r="A4" s="300" t="s">
        <v>35</v>
      </c>
      <c r="B4" s="286">
        <v>1</v>
      </c>
      <c r="C4" s="286">
        <v>2</v>
      </c>
      <c r="D4" s="286">
        <v>2</v>
      </c>
      <c r="E4" s="286">
        <v>2</v>
      </c>
      <c r="F4" s="286">
        <v>2</v>
      </c>
      <c r="G4" s="286">
        <v>1</v>
      </c>
      <c r="H4" s="286">
        <v>2</v>
      </c>
      <c r="I4" s="286">
        <v>2</v>
      </c>
      <c r="J4" s="286">
        <v>1</v>
      </c>
      <c r="K4" s="286">
        <v>0</v>
      </c>
      <c r="L4" s="286">
        <v>1</v>
      </c>
      <c r="M4" s="286">
        <v>2</v>
      </c>
      <c r="N4" s="286">
        <v>2</v>
      </c>
      <c r="O4" s="286">
        <v>1</v>
      </c>
      <c r="P4" s="286">
        <v>1</v>
      </c>
      <c r="Q4" s="286">
        <v>1</v>
      </c>
      <c r="R4" s="286">
        <v>2</v>
      </c>
      <c r="S4" s="286">
        <v>2</v>
      </c>
      <c r="T4" s="289">
        <f t="shared" si="1"/>
        <v>27</v>
      </c>
      <c r="U4" s="289">
        <f t="shared" si="2"/>
        <v>18</v>
      </c>
      <c r="V4" s="290">
        <f t="shared" si="3"/>
        <v>0.75</v>
      </c>
      <c r="W4" s="301"/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  <c r="AI4" s="286"/>
      <c r="AJ4" s="286"/>
      <c r="AK4" s="286"/>
      <c r="AL4" s="286"/>
      <c r="AM4" s="286"/>
      <c r="AN4" s="286"/>
    </row>
    <row r="5" spans="1:40">
      <c r="A5" s="300" t="s">
        <v>37</v>
      </c>
      <c r="B5" s="286">
        <v>1</v>
      </c>
      <c r="C5" s="286">
        <v>0</v>
      </c>
      <c r="D5" s="286">
        <v>2</v>
      </c>
      <c r="E5" s="286"/>
      <c r="F5" s="286">
        <v>1</v>
      </c>
      <c r="G5" s="286">
        <v>1</v>
      </c>
      <c r="H5" s="286">
        <v>1</v>
      </c>
      <c r="I5" s="286"/>
      <c r="J5" s="286">
        <v>2</v>
      </c>
      <c r="K5" s="286"/>
      <c r="L5" s="286">
        <v>0</v>
      </c>
      <c r="M5" s="286">
        <v>1</v>
      </c>
      <c r="N5" s="286">
        <v>2</v>
      </c>
      <c r="O5" s="286"/>
      <c r="P5" s="286"/>
      <c r="Q5" s="286">
        <v>0</v>
      </c>
      <c r="R5" s="286"/>
      <c r="S5" s="286">
        <v>1</v>
      </c>
      <c r="T5" s="289">
        <f t="shared" si="1"/>
        <v>12</v>
      </c>
      <c r="U5" s="289">
        <f t="shared" si="2"/>
        <v>12</v>
      </c>
      <c r="V5" s="290">
        <f>T5/(2*COUNTA(B5:S5))</f>
        <v>0.5</v>
      </c>
      <c r="W5" s="301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  <c r="AK5" s="286"/>
      <c r="AL5" s="286"/>
      <c r="AM5" s="286"/>
      <c r="AN5" s="286"/>
    </row>
    <row r="6" spans="1:40">
      <c r="A6" s="300" t="s">
        <v>38</v>
      </c>
      <c r="B6" s="286">
        <v>1</v>
      </c>
      <c r="C6" s="286">
        <v>1</v>
      </c>
      <c r="D6" s="286">
        <v>2</v>
      </c>
      <c r="E6" s="286">
        <v>1</v>
      </c>
      <c r="F6" s="286">
        <v>0</v>
      </c>
      <c r="G6" s="286">
        <v>0</v>
      </c>
      <c r="H6" s="286">
        <v>2</v>
      </c>
      <c r="I6" s="286">
        <v>2</v>
      </c>
      <c r="J6" s="286">
        <v>2</v>
      </c>
      <c r="K6" s="286">
        <v>0</v>
      </c>
      <c r="L6" s="286">
        <v>0</v>
      </c>
      <c r="M6" s="286">
        <v>1</v>
      </c>
      <c r="N6" s="286">
        <v>2</v>
      </c>
      <c r="O6" s="286">
        <v>1</v>
      </c>
      <c r="P6" s="286">
        <v>2</v>
      </c>
      <c r="Q6" s="286">
        <v>0</v>
      </c>
      <c r="R6" s="286">
        <v>1</v>
      </c>
      <c r="S6" s="286">
        <v>0</v>
      </c>
      <c r="T6" s="289">
        <f t="shared" si="1"/>
        <v>18</v>
      </c>
      <c r="U6" s="289">
        <f t="shared" si="2"/>
        <v>18</v>
      </c>
      <c r="V6" s="290">
        <f t="shared" si="3"/>
        <v>0.5</v>
      </c>
      <c r="W6" s="301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</row>
    <row r="7" spans="1:40">
      <c r="A7" s="300" t="s">
        <v>40</v>
      </c>
      <c r="B7" s="286"/>
      <c r="C7" s="286"/>
      <c r="D7" s="286"/>
      <c r="E7" s="286">
        <v>0</v>
      </c>
      <c r="F7" s="286"/>
      <c r="G7" s="286"/>
      <c r="H7" s="286"/>
      <c r="I7" s="286">
        <v>1</v>
      </c>
      <c r="J7" s="286"/>
      <c r="K7" s="286"/>
      <c r="L7" s="286"/>
      <c r="M7" s="286"/>
      <c r="N7" s="286"/>
      <c r="O7" s="286">
        <v>2</v>
      </c>
      <c r="P7" s="286">
        <v>0</v>
      </c>
      <c r="Q7" s="286"/>
      <c r="R7" s="286">
        <v>0</v>
      </c>
      <c r="S7" s="286"/>
      <c r="T7" s="289">
        <f t="shared" si="1"/>
        <v>3</v>
      </c>
      <c r="U7" s="289">
        <f t="shared" si="2"/>
        <v>5</v>
      </c>
      <c r="V7" s="290">
        <f t="shared" si="3"/>
        <v>0.3</v>
      </c>
      <c r="W7" s="301"/>
      <c r="X7" s="286"/>
      <c r="Y7" s="286"/>
      <c r="Z7" s="286"/>
      <c r="AA7" s="286"/>
      <c r="AB7" s="286"/>
      <c r="AC7" s="286"/>
      <c r="AD7" s="286"/>
      <c r="AE7" s="286"/>
      <c r="AF7" s="286"/>
      <c r="AG7" s="286"/>
      <c r="AH7" s="286"/>
      <c r="AI7" s="286"/>
      <c r="AJ7" s="286"/>
      <c r="AK7" s="286"/>
      <c r="AL7" s="286"/>
      <c r="AM7" s="286"/>
      <c r="AN7" s="286"/>
    </row>
    <row r="8" spans="1:40">
      <c r="A8" s="300" t="s">
        <v>42</v>
      </c>
      <c r="B8" s="286"/>
      <c r="C8" s="286"/>
      <c r="D8" s="286"/>
      <c r="E8" s="286"/>
      <c r="F8" s="286"/>
      <c r="G8" s="286"/>
      <c r="H8" s="286"/>
      <c r="I8" s="286">
        <v>0</v>
      </c>
      <c r="J8" s="286"/>
      <c r="K8" s="286">
        <v>0</v>
      </c>
      <c r="L8" s="286"/>
      <c r="M8" s="286"/>
      <c r="N8" s="286"/>
      <c r="O8" s="286"/>
      <c r="P8" s="286"/>
      <c r="Q8" s="286"/>
      <c r="R8" s="286"/>
      <c r="S8" s="286"/>
      <c r="T8" s="289">
        <f t="shared" si="1"/>
        <v>0</v>
      </c>
      <c r="U8" s="289">
        <f t="shared" si="2"/>
        <v>2</v>
      </c>
      <c r="V8" s="290">
        <f t="shared" si="3"/>
        <v>0</v>
      </c>
      <c r="W8" s="301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</row>
    <row r="9" spans="1:40" s="299" customFormat="1" ht="14.4">
      <c r="A9" s="294" t="s">
        <v>165</v>
      </c>
      <c r="B9" s="285">
        <f t="shared" ref="B9:S9" si="4">SUM(B10:B14)</f>
        <v>3</v>
      </c>
      <c r="C9" s="285">
        <f t="shared" si="4"/>
        <v>4</v>
      </c>
      <c r="D9" s="285">
        <f t="shared" si="4"/>
        <v>3</v>
      </c>
      <c r="E9" s="285">
        <f t="shared" si="4"/>
        <v>6</v>
      </c>
      <c r="F9" s="285">
        <f t="shared" si="4"/>
        <v>4</v>
      </c>
      <c r="G9" s="285">
        <f t="shared" si="4"/>
        <v>2</v>
      </c>
      <c r="H9" s="285">
        <f t="shared" si="4"/>
        <v>2</v>
      </c>
      <c r="I9" s="285">
        <f t="shared" si="4"/>
        <v>4</v>
      </c>
      <c r="J9" s="285">
        <f t="shared" si="4"/>
        <v>5</v>
      </c>
      <c r="K9" s="285">
        <f t="shared" si="4"/>
        <v>1</v>
      </c>
      <c r="L9" s="285">
        <f t="shared" si="4"/>
        <v>6</v>
      </c>
      <c r="M9" s="285">
        <f t="shared" si="4"/>
        <v>5</v>
      </c>
      <c r="N9" s="285">
        <f t="shared" si="4"/>
        <v>6</v>
      </c>
      <c r="O9" s="285">
        <f t="shared" si="4"/>
        <v>3</v>
      </c>
      <c r="P9" s="285">
        <f t="shared" si="4"/>
        <v>6</v>
      </c>
      <c r="Q9" s="285">
        <f t="shared" si="4"/>
        <v>3</v>
      </c>
      <c r="R9" s="285">
        <f t="shared" si="4"/>
        <v>6</v>
      </c>
      <c r="S9" s="285">
        <f t="shared" si="4"/>
        <v>4</v>
      </c>
      <c r="T9" s="295">
        <f t="shared" si="1"/>
        <v>73</v>
      </c>
      <c r="U9" s="295">
        <f>SUM(U10:U14)</f>
        <v>72</v>
      </c>
      <c r="V9" s="296">
        <v>0.51</v>
      </c>
      <c r="W9" s="298"/>
      <c r="X9" s="298"/>
      <c r="Y9" s="298"/>
      <c r="Z9" s="298"/>
      <c r="AA9" s="298"/>
      <c r="AB9" s="298"/>
      <c r="AC9" s="298"/>
      <c r="AD9" s="298"/>
      <c r="AE9" s="298"/>
      <c r="AF9" s="298"/>
      <c r="AG9" s="298"/>
      <c r="AH9" s="298"/>
      <c r="AI9" s="298"/>
      <c r="AJ9" s="298"/>
      <c r="AK9" s="298"/>
      <c r="AL9" s="298"/>
      <c r="AM9" s="298"/>
      <c r="AN9" s="298"/>
    </row>
    <row r="10" spans="1:40">
      <c r="A10" s="300" t="s">
        <v>46</v>
      </c>
      <c r="B10" s="286">
        <v>1</v>
      </c>
      <c r="C10" s="286">
        <v>1</v>
      </c>
      <c r="D10" s="286">
        <v>0</v>
      </c>
      <c r="E10" s="286">
        <v>2</v>
      </c>
      <c r="F10" s="286">
        <v>2</v>
      </c>
      <c r="G10" s="286">
        <v>0</v>
      </c>
      <c r="H10" s="286">
        <v>2</v>
      </c>
      <c r="I10" s="286">
        <v>1</v>
      </c>
      <c r="J10" s="286">
        <v>1</v>
      </c>
      <c r="K10" s="286">
        <v>0</v>
      </c>
      <c r="L10" s="286">
        <v>1</v>
      </c>
      <c r="M10" s="286">
        <v>0</v>
      </c>
      <c r="N10" s="286">
        <v>1</v>
      </c>
      <c r="O10" s="286">
        <v>1</v>
      </c>
      <c r="P10" s="286">
        <v>2</v>
      </c>
      <c r="Q10" s="286">
        <v>1</v>
      </c>
      <c r="R10" s="286">
        <v>2</v>
      </c>
      <c r="S10" s="286">
        <v>2</v>
      </c>
      <c r="T10" s="289">
        <f t="shared" si="1"/>
        <v>20</v>
      </c>
      <c r="U10" s="289">
        <f>COUNTA(B10:S10)</f>
        <v>18</v>
      </c>
      <c r="V10" s="290">
        <f>T10/(2*COUNTA(B10:S10))</f>
        <v>0.55555555555555558</v>
      </c>
      <c r="W10" s="286"/>
      <c r="X10" s="286"/>
      <c r="Y10" s="286"/>
      <c r="Z10" s="286"/>
      <c r="AA10" s="286"/>
      <c r="AB10" s="286"/>
      <c r="AC10" s="286"/>
      <c r="AD10" s="286"/>
      <c r="AE10" s="286"/>
      <c r="AF10" s="286"/>
      <c r="AG10" s="286"/>
      <c r="AH10" s="286"/>
      <c r="AI10" s="286"/>
      <c r="AJ10" s="286"/>
      <c r="AK10" s="286"/>
      <c r="AL10" s="286"/>
      <c r="AM10" s="286"/>
      <c r="AN10" s="286"/>
    </row>
    <row r="11" spans="1:40">
      <c r="A11" s="300" t="s">
        <v>47</v>
      </c>
      <c r="B11" s="286">
        <v>0</v>
      </c>
      <c r="C11" s="286">
        <v>0</v>
      </c>
      <c r="D11" s="286">
        <v>1</v>
      </c>
      <c r="E11" s="286">
        <v>0</v>
      </c>
      <c r="F11" s="286"/>
      <c r="G11" s="286">
        <v>0</v>
      </c>
      <c r="H11" s="286">
        <v>0</v>
      </c>
      <c r="I11" s="286">
        <v>0</v>
      </c>
      <c r="J11" s="286">
        <v>2</v>
      </c>
      <c r="K11" s="286">
        <v>0</v>
      </c>
      <c r="L11" s="286">
        <v>1</v>
      </c>
      <c r="M11" s="286">
        <v>1</v>
      </c>
      <c r="N11" s="286">
        <v>1</v>
      </c>
      <c r="O11" s="286">
        <v>0</v>
      </c>
      <c r="P11" s="286">
        <v>1</v>
      </c>
      <c r="Q11" s="286">
        <v>2</v>
      </c>
      <c r="R11" s="286">
        <v>0</v>
      </c>
      <c r="S11" s="286">
        <v>1</v>
      </c>
      <c r="T11" s="289">
        <f t="shared" si="1"/>
        <v>10</v>
      </c>
      <c r="U11" s="289">
        <f>COUNTA(B11:S11)</f>
        <v>17</v>
      </c>
      <c r="V11" s="290">
        <f>T11/(2*COUNTA(B11:S11))</f>
        <v>0.29411764705882354</v>
      </c>
      <c r="W11" s="286"/>
      <c r="X11" s="286"/>
      <c r="Y11" s="286"/>
      <c r="Z11" s="286"/>
      <c r="AA11" s="286"/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</row>
    <row r="12" spans="1:40">
      <c r="A12" s="300" t="s">
        <v>48</v>
      </c>
      <c r="B12" s="286"/>
      <c r="C12" s="286"/>
      <c r="D12" s="286"/>
      <c r="E12" s="286">
        <v>2</v>
      </c>
      <c r="F12" s="286">
        <v>1</v>
      </c>
      <c r="G12" s="286">
        <v>2</v>
      </c>
      <c r="H12" s="286">
        <v>0</v>
      </c>
      <c r="I12" s="286">
        <v>2</v>
      </c>
      <c r="J12" s="286">
        <v>0</v>
      </c>
      <c r="K12" s="286"/>
      <c r="L12" s="286">
        <v>2</v>
      </c>
      <c r="M12" s="286">
        <v>2</v>
      </c>
      <c r="N12" s="286">
        <v>2</v>
      </c>
      <c r="O12" s="286">
        <v>0</v>
      </c>
      <c r="P12" s="286">
        <v>1</v>
      </c>
      <c r="Q12" s="286">
        <v>0</v>
      </c>
      <c r="R12" s="286">
        <v>2</v>
      </c>
      <c r="S12" s="286">
        <v>0</v>
      </c>
      <c r="T12" s="289">
        <f t="shared" si="1"/>
        <v>16</v>
      </c>
      <c r="U12" s="289">
        <f>COUNTA(B12:S12)</f>
        <v>14</v>
      </c>
      <c r="V12" s="290">
        <f>T12/(2*COUNTA(B12:S12))</f>
        <v>0.5714285714285714</v>
      </c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</row>
    <row r="13" spans="1:40">
      <c r="A13" s="300" t="s">
        <v>49</v>
      </c>
      <c r="B13" s="286">
        <v>1</v>
      </c>
      <c r="C13" s="286">
        <v>2</v>
      </c>
      <c r="D13" s="286">
        <v>2</v>
      </c>
      <c r="E13" s="286">
        <v>2</v>
      </c>
      <c r="F13" s="286">
        <v>1</v>
      </c>
      <c r="G13" s="286">
        <v>0</v>
      </c>
      <c r="H13" s="286">
        <v>0</v>
      </c>
      <c r="I13" s="286">
        <v>1</v>
      </c>
      <c r="J13" s="286"/>
      <c r="K13" s="286">
        <v>1</v>
      </c>
      <c r="L13" s="286">
        <v>2</v>
      </c>
      <c r="M13" s="286">
        <v>2</v>
      </c>
      <c r="N13" s="286">
        <v>2</v>
      </c>
      <c r="O13" s="286">
        <v>2</v>
      </c>
      <c r="P13" s="286">
        <v>2</v>
      </c>
      <c r="Q13" s="286">
        <v>0</v>
      </c>
      <c r="R13" s="286">
        <v>2</v>
      </c>
      <c r="S13" s="286">
        <v>1</v>
      </c>
      <c r="T13" s="289">
        <f t="shared" si="1"/>
        <v>23</v>
      </c>
      <c r="U13" s="289">
        <f>COUNTA(B13:S13)</f>
        <v>17</v>
      </c>
      <c r="V13" s="290">
        <f>T13/(2*COUNTA(B13:S13))</f>
        <v>0.67647058823529416</v>
      </c>
      <c r="W13" s="286"/>
      <c r="X13" s="286"/>
      <c r="Y13" s="286"/>
      <c r="Z13" s="286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86"/>
      <c r="AM13" s="286"/>
      <c r="AN13" s="286"/>
    </row>
    <row r="14" spans="1:40">
      <c r="A14" s="300" t="s">
        <v>50</v>
      </c>
      <c r="B14" s="286">
        <v>1</v>
      </c>
      <c r="C14" s="286">
        <v>1</v>
      </c>
      <c r="D14" s="286">
        <v>0</v>
      </c>
      <c r="E14" s="286"/>
      <c r="F14" s="286">
        <v>0</v>
      </c>
      <c r="G14" s="286"/>
      <c r="H14" s="286"/>
      <c r="I14" s="286"/>
      <c r="J14" s="286">
        <v>2</v>
      </c>
      <c r="K14" s="286">
        <v>0</v>
      </c>
      <c r="L14" s="286"/>
      <c r="M14" s="286"/>
      <c r="N14" s="286"/>
      <c r="O14" s="286"/>
      <c r="P14" s="286"/>
      <c r="Q14" s="286"/>
      <c r="R14" s="286"/>
      <c r="S14" s="286"/>
      <c r="T14" s="289">
        <f t="shared" si="1"/>
        <v>4</v>
      </c>
      <c r="U14" s="289">
        <f>COUNTA(B14:S14)</f>
        <v>6</v>
      </c>
      <c r="V14" s="290">
        <f>T14/(2*COUNTA(B14:S14))</f>
        <v>0.33333333333333331</v>
      </c>
      <c r="W14" s="28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6"/>
      <c r="AL14" s="286"/>
      <c r="AM14" s="286"/>
      <c r="AN14" s="286"/>
    </row>
    <row r="15" spans="1:40">
      <c r="A15" s="300"/>
      <c r="B15" s="286"/>
      <c r="C15" s="286"/>
      <c r="D15" s="286"/>
      <c r="E15" s="286"/>
      <c r="F15" s="286"/>
      <c r="G15" s="286"/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6"/>
      <c r="W15" s="286"/>
      <c r="X15" s="286"/>
      <c r="Y15" s="286"/>
      <c r="Z15" s="286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  <c r="AK15" s="286"/>
      <c r="AL15" s="286"/>
      <c r="AM15" s="286"/>
      <c r="AN15" s="286"/>
    </row>
    <row r="16" spans="1:40" s="299" customFormat="1" ht="14.4">
      <c r="A16" s="294" t="s">
        <v>252</v>
      </c>
      <c r="B16" s="285">
        <f t="shared" ref="B16:S16" si="5">SUM(B17:B22)</f>
        <v>5</v>
      </c>
      <c r="C16" s="285">
        <f t="shared" si="5"/>
        <v>4</v>
      </c>
      <c r="D16" s="285">
        <f t="shared" si="5"/>
        <v>2</v>
      </c>
      <c r="E16" s="285">
        <f t="shared" si="5"/>
        <v>4</v>
      </c>
      <c r="F16" s="285">
        <f t="shared" si="5"/>
        <v>2</v>
      </c>
      <c r="G16" s="285">
        <f t="shared" si="5"/>
        <v>4</v>
      </c>
      <c r="H16" s="285">
        <f t="shared" si="5"/>
        <v>4</v>
      </c>
      <c r="I16" s="285">
        <f t="shared" si="5"/>
        <v>5</v>
      </c>
      <c r="J16" s="285">
        <f t="shared" si="5"/>
        <v>3</v>
      </c>
      <c r="K16" s="285">
        <f t="shared" si="5"/>
        <v>5</v>
      </c>
      <c r="L16" s="285">
        <f t="shared" si="5"/>
        <v>5</v>
      </c>
      <c r="M16" s="285">
        <f t="shared" si="5"/>
        <v>2</v>
      </c>
      <c r="N16" s="285">
        <f t="shared" si="5"/>
        <v>3</v>
      </c>
      <c r="O16" s="285">
        <f t="shared" si="5"/>
        <v>2</v>
      </c>
      <c r="P16" s="285">
        <f t="shared" si="5"/>
        <v>0</v>
      </c>
      <c r="Q16" s="285">
        <f t="shared" si="5"/>
        <v>2</v>
      </c>
      <c r="R16" s="285">
        <f t="shared" si="5"/>
        <v>2</v>
      </c>
      <c r="S16" s="285">
        <f t="shared" si="5"/>
        <v>4</v>
      </c>
      <c r="T16" s="295">
        <f t="shared" si="1"/>
        <v>58</v>
      </c>
      <c r="U16" s="295">
        <f>SUM(U17:U22)</f>
        <v>72</v>
      </c>
      <c r="V16" s="296">
        <v>0.4</v>
      </c>
      <c r="W16" s="298"/>
      <c r="X16" s="298"/>
      <c r="Y16" s="298"/>
      <c r="Z16" s="298"/>
      <c r="AA16" s="298"/>
      <c r="AB16" s="298"/>
      <c r="AC16" s="298"/>
      <c r="AD16" s="298"/>
      <c r="AE16" s="298"/>
      <c r="AF16" s="298"/>
      <c r="AG16" s="298"/>
      <c r="AH16" s="298"/>
      <c r="AI16" s="298"/>
      <c r="AJ16" s="298"/>
      <c r="AK16" s="298"/>
      <c r="AL16" s="298"/>
      <c r="AM16" s="298"/>
      <c r="AN16" s="298"/>
    </row>
    <row r="17" spans="1:40">
      <c r="A17" s="300" t="s">
        <v>9</v>
      </c>
      <c r="B17" s="286">
        <v>2</v>
      </c>
      <c r="C17" s="286">
        <v>0</v>
      </c>
      <c r="D17" s="286">
        <v>2</v>
      </c>
      <c r="E17" s="286">
        <v>2</v>
      </c>
      <c r="F17" s="286">
        <v>0</v>
      </c>
      <c r="G17" s="286">
        <v>1</v>
      </c>
      <c r="H17" s="286">
        <v>0</v>
      </c>
      <c r="I17" s="286">
        <v>2</v>
      </c>
      <c r="J17" s="286">
        <v>2</v>
      </c>
      <c r="K17" s="286">
        <v>2</v>
      </c>
      <c r="L17" s="286"/>
      <c r="M17" s="286"/>
      <c r="N17" s="286"/>
      <c r="O17" s="286"/>
      <c r="P17" s="286"/>
      <c r="Q17" s="286"/>
      <c r="R17" s="286"/>
      <c r="S17" s="286"/>
      <c r="T17" s="289">
        <f t="shared" si="1"/>
        <v>13</v>
      </c>
      <c r="U17" s="289">
        <f t="shared" ref="U17:U22" si="6">COUNTA(B17:S17)</f>
        <v>10</v>
      </c>
      <c r="V17" s="290">
        <f t="shared" ref="V17:V22" si="7">T17/(2*COUNTA(B17:S17))</f>
        <v>0.65</v>
      </c>
      <c r="W17" s="286"/>
      <c r="X17" s="286"/>
      <c r="Y17" s="286"/>
      <c r="Z17" s="286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86"/>
      <c r="AL17" s="286"/>
      <c r="AM17" s="286"/>
      <c r="AN17" s="286"/>
    </row>
    <row r="18" spans="1:40">
      <c r="A18" s="300" t="s">
        <v>12</v>
      </c>
      <c r="B18" s="286">
        <v>1</v>
      </c>
      <c r="C18" s="286">
        <v>2</v>
      </c>
      <c r="D18" s="286">
        <v>0</v>
      </c>
      <c r="E18" s="286">
        <v>0</v>
      </c>
      <c r="F18" s="286">
        <v>0</v>
      </c>
      <c r="G18" s="286">
        <v>1</v>
      </c>
      <c r="H18" s="286"/>
      <c r="I18" s="286">
        <v>1</v>
      </c>
      <c r="J18" s="286">
        <v>1</v>
      </c>
      <c r="K18" s="286">
        <v>1</v>
      </c>
      <c r="L18" s="286">
        <v>0</v>
      </c>
      <c r="M18" s="286">
        <v>2</v>
      </c>
      <c r="N18" s="286">
        <v>0</v>
      </c>
      <c r="O18" s="286">
        <v>1</v>
      </c>
      <c r="P18" s="286">
        <v>0</v>
      </c>
      <c r="Q18" s="286">
        <v>1</v>
      </c>
      <c r="R18" s="286">
        <v>2</v>
      </c>
      <c r="S18" s="286">
        <v>2</v>
      </c>
      <c r="T18" s="289">
        <f t="shared" si="1"/>
        <v>15</v>
      </c>
      <c r="U18" s="289">
        <f t="shared" si="6"/>
        <v>17</v>
      </c>
      <c r="V18" s="290">
        <f t="shared" si="7"/>
        <v>0.44117647058823528</v>
      </c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</row>
    <row r="19" spans="1:40">
      <c r="A19" s="300" t="s">
        <v>17</v>
      </c>
      <c r="B19" s="286">
        <v>2</v>
      </c>
      <c r="C19" s="286">
        <v>2</v>
      </c>
      <c r="D19" s="286">
        <v>0</v>
      </c>
      <c r="E19" s="286">
        <v>2</v>
      </c>
      <c r="F19" s="286">
        <v>2</v>
      </c>
      <c r="G19" s="286">
        <v>2</v>
      </c>
      <c r="H19" s="286">
        <v>2</v>
      </c>
      <c r="I19" s="286">
        <v>2</v>
      </c>
      <c r="J19" s="286">
        <v>0</v>
      </c>
      <c r="K19" s="286">
        <v>2</v>
      </c>
      <c r="L19" s="286"/>
      <c r="M19" s="286"/>
      <c r="N19" s="286"/>
      <c r="O19" s="286"/>
      <c r="P19" s="286"/>
      <c r="Q19" s="286"/>
      <c r="R19" s="286"/>
      <c r="S19" s="286"/>
      <c r="T19" s="289">
        <f t="shared" si="1"/>
        <v>16</v>
      </c>
      <c r="U19" s="289">
        <f t="shared" si="6"/>
        <v>10</v>
      </c>
      <c r="V19" s="290">
        <f t="shared" si="7"/>
        <v>0.8</v>
      </c>
      <c r="W19" s="286"/>
      <c r="X19" s="286"/>
      <c r="Y19" s="286"/>
      <c r="Z19" s="286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</row>
    <row r="20" spans="1:40">
      <c r="A20" s="300" t="s">
        <v>16</v>
      </c>
      <c r="B20" s="286"/>
      <c r="C20" s="286"/>
      <c r="D20" s="286"/>
      <c r="E20" s="286"/>
      <c r="F20" s="286"/>
      <c r="G20" s="286"/>
      <c r="H20" s="286"/>
      <c r="I20" s="286"/>
      <c r="J20" s="286"/>
      <c r="K20" s="286"/>
      <c r="L20" s="286">
        <v>2</v>
      </c>
      <c r="M20" s="286">
        <v>0</v>
      </c>
      <c r="N20" s="286">
        <v>1</v>
      </c>
      <c r="O20" s="286">
        <v>0</v>
      </c>
      <c r="P20" s="286">
        <v>0</v>
      </c>
      <c r="Q20" s="286">
        <v>1</v>
      </c>
      <c r="R20" s="286">
        <v>0</v>
      </c>
      <c r="S20" s="286">
        <v>0</v>
      </c>
      <c r="T20" s="289">
        <f t="shared" si="1"/>
        <v>4</v>
      </c>
      <c r="U20" s="289">
        <f t="shared" si="6"/>
        <v>8</v>
      </c>
      <c r="V20" s="290">
        <f t="shared" si="7"/>
        <v>0.25</v>
      </c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</row>
    <row r="21" spans="1:40">
      <c r="A21" s="300" t="s">
        <v>21</v>
      </c>
      <c r="B21" s="286">
        <v>0</v>
      </c>
      <c r="C21" s="286">
        <v>0</v>
      </c>
      <c r="D21" s="286"/>
      <c r="E21" s="286"/>
      <c r="F21" s="286"/>
      <c r="G21" s="286">
        <v>0</v>
      </c>
      <c r="H21" s="286">
        <v>2</v>
      </c>
      <c r="I21" s="286">
        <v>0</v>
      </c>
      <c r="J21" s="286"/>
      <c r="K21" s="286"/>
      <c r="L21" s="286">
        <v>2</v>
      </c>
      <c r="M21" s="286">
        <v>0</v>
      </c>
      <c r="N21" s="286">
        <v>1</v>
      </c>
      <c r="O21" s="286">
        <v>0</v>
      </c>
      <c r="P21" s="286">
        <v>0</v>
      </c>
      <c r="Q21" s="286">
        <v>0</v>
      </c>
      <c r="R21" s="286">
        <v>0</v>
      </c>
      <c r="S21" s="286">
        <v>1</v>
      </c>
      <c r="T21" s="289">
        <f t="shared" si="1"/>
        <v>6</v>
      </c>
      <c r="U21" s="289">
        <f t="shared" si="6"/>
        <v>13</v>
      </c>
      <c r="V21" s="290">
        <f t="shared" si="7"/>
        <v>0.23076923076923078</v>
      </c>
      <c r="W21" s="286"/>
      <c r="X21" s="286"/>
      <c r="Y21" s="286"/>
      <c r="Z21" s="286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  <c r="AK21" s="286"/>
      <c r="AL21" s="286"/>
      <c r="AM21" s="286"/>
      <c r="AN21" s="286"/>
    </row>
    <row r="22" spans="1:40">
      <c r="A22" s="300" t="s">
        <v>23</v>
      </c>
      <c r="B22" s="286"/>
      <c r="C22" s="286"/>
      <c r="D22" s="286">
        <v>0</v>
      </c>
      <c r="E22" s="286">
        <v>0</v>
      </c>
      <c r="F22" s="286">
        <v>0</v>
      </c>
      <c r="G22" s="286"/>
      <c r="H22" s="286">
        <v>0</v>
      </c>
      <c r="I22" s="286"/>
      <c r="J22" s="286">
        <v>0</v>
      </c>
      <c r="K22" s="286">
        <v>0</v>
      </c>
      <c r="L22" s="286">
        <v>1</v>
      </c>
      <c r="M22" s="286">
        <v>0</v>
      </c>
      <c r="N22" s="286">
        <v>1</v>
      </c>
      <c r="O22" s="286">
        <v>1</v>
      </c>
      <c r="P22" s="286">
        <v>0</v>
      </c>
      <c r="Q22" s="286">
        <v>0</v>
      </c>
      <c r="R22" s="286">
        <v>0</v>
      </c>
      <c r="S22" s="286">
        <v>1</v>
      </c>
      <c r="T22" s="289">
        <f t="shared" si="1"/>
        <v>4</v>
      </c>
      <c r="U22" s="289">
        <f t="shared" si="6"/>
        <v>14</v>
      </c>
      <c r="V22" s="290">
        <f t="shared" si="7"/>
        <v>0.14285714285714285</v>
      </c>
      <c r="W22" s="286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</row>
    <row r="23" spans="1:40" s="299" customFormat="1" ht="14.4">
      <c r="A23" s="294" t="s">
        <v>253</v>
      </c>
      <c r="B23" s="285">
        <f t="shared" ref="B23:S23" si="8">SUM(B24:B30)</f>
        <v>3</v>
      </c>
      <c r="C23" s="285">
        <f t="shared" si="8"/>
        <v>4</v>
      </c>
      <c r="D23" s="285">
        <f t="shared" si="8"/>
        <v>7</v>
      </c>
      <c r="E23" s="285">
        <f t="shared" si="8"/>
        <v>6</v>
      </c>
      <c r="F23" s="285">
        <f t="shared" si="8"/>
        <v>4</v>
      </c>
      <c r="G23" s="285">
        <f t="shared" si="8"/>
        <v>6</v>
      </c>
      <c r="H23" s="285">
        <f t="shared" si="8"/>
        <v>8</v>
      </c>
      <c r="I23" s="285">
        <f t="shared" si="8"/>
        <v>3</v>
      </c>
      <c r="J23" s="285">
        <f t="shared" si="8"/>
        <v>4</v>
      </c>
      <c r="K23" s="285">
        <f t="shared" si="8"/>
        <v>7</v>
      </c>
      <c r="L23" s="285">
        <f t="shared" si="8"/>
        <v>2</v>
      </c>
      <c r="M23" s="285">
        <f t="shared" si="8"/>
        <v>4</v>
      </c>
      <c r="N23" s="285">
        <f t="shared" si="8"/>
        <v>4</v>
      </c>
      <c r="O23" s="285">
        <f t="shared" si="8"/>
        <v>6</v>
      </c>
      <c r="P23" s="285">
        <f t="shared" si="8"/>
        <v>5</v>
      </c>
      <c r="Q23" s="285">
        <f t="shared" si="8"/>
        <v>6</v>
      </c>
      <c r="R23" s="285">
        <f t="shared" si="8"/>
        <v>6</v>
      </c>
      <c r="S23" s="285">
        <f t="shared" si="8"/>
        <v>5</v>
      </c>
      <c r="T23" s="295">
        <f t="shared" si="1"/>
        <v>90</v>
      </c>
      <c r="U23" s="295">
        <f>SUM(U24:U30)</f>
        <v>72</v>
      </c>
      <c r="V23" s="296">
        <v>0.62</v>
      </c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298"/>
      <c r="AL23" s="298"/>
      <c r="AM23" s="298"/>
      <c r="AN23" s="298"/>
    </row>
    <row r="24" spans="1:40">
      <c r="A24" s="300" t="s">
        <v>1</v>
      </c>
      <c r="B24" s="286">
        <v>2</v>
      </c>
      <c r="C24" s="286">
        <v>0</v>
      </c>
      <c r="D24" s="286"/>
      <c r="E24" s="286"/>
      <c r="F24" s="286"/>
      <c r="G24" s="286">
        <v>2</v>
      </c>
      <c r="H24" s="286">
        <v>2</v>
      </c>
      <c r="I24" s="286">
        <v>2</v>
      </c>
      <c r="J24" s="286"/>
      <c r="K24" s="286"/>
      <c r="L24" s="286">
        <v>0</v>
      </c>
      <c r="M24" s="286">
        <v>0</v>
      </c>
      <c r="N24" s="286"/>
      <c r="O24" s="286"/>
      <c r="P24" s="286"/>
      <c r="Q24" s="286"/>
      <c r="R24" s="286"/>
      <c r="S24" s="286"/>
      <c r="T24" s="289">
        <f t="shared" si="1"/>
        <v>8</v>
      </c>
      <c r="U24" s="289">
        <f t="shared" ref="U24:U30" si="9">COUNTA(B24:S24)</f>
        <v>7</v>
      </c>
      <c r="V24" s="290">
        <f t="shared" ref="V24:V30" si="10">T24/(2*COUNTA(B24:S24))</f>
        <v>0.5714285714285714</v>
      </c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286"/>
      <c r="AH24" s="286"/>
      <c r="AI24" s="286"/>
      <c r="AJ24" s="286"/>
      <c r="AK24" s="286"/>
      <c r="AL24" s="286"/>
      <c r="AM24" s="286"/>
      <c r="AN24" s="286"/>
    </row>
    <row r="25" spans="1:40">
      <c r="A25" s="300" t="s">
        <v>2</v>
      </c>
      <c r="B25" s="286"/>
      <c r="C25" s="286"/>
      <c r="D25" s="286">
        <v>2</v>
      </c>
      <c r="E25" s="286">
        <v>2</v>
      </c>
      <c r="F25" s="286">
        <v>2</v>
      </c>
      <c r="G25" s="286">
        <v>0</v>
      </c>
      <c r="H25" s="286">
        <v>2</v>
      </c>
      <c r="I25" s="286">
        <v>0</v>
      </c>
      <c r="J25" s="286">
        <v>2</v>
      </c>
      <c r="K25" s="286">
        <v>1</v>
      </c>
      <c r="L25" s="286"/>
      <c r="M25" s="286">
        <v>2</v>
      </c>
      <c r="N25" s="286">
        <v>2</v>
      </c>
      <c r="O25" s="286">
        <v>2</v>
      </c>
      <c r="P25" s="286">
        <v>2</v>
      </c>
      <c r="Q25" s="286">
        <v>2</v>
      </c>
      <c r="R25" s="286">
        <v>2</v>
      </c>
      <c r="S25" s="286">
        <v>2</v>
      </c>
      <c r="T25" s="289">
        <f t="shared" si="1"/>
        <v>25</v>
      </c>
      <c r="U25" s="289">
        <f t="shared" si="9"/>
        <v>15</v>
      </c>
      <c r="V25" s="290">
        <f t="shared" si="10"/>
        <v>0.83333333333333337</v>
      </c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</row>
    <row r="26" spans="1:40">
      <c r="A26" s="300" t="s">
        <v>3</v>
      </c>
      <c r="B26" s="286">
        <v>1</v>
      </c>
      <c r="C26" s="286">
        <v>2</v>
      </c>
      <c r="D26" s="286">
        <v>2</v>
      </c>
      <c r="E26" s="286">
        <v>0</v>
      </c>
      <c r="F26" s="286">
        <v>0</v>
      </c>
      <c r="G26" s="286"/>
      <c r="H26" s="286">
        <v>2</v>
      </c>
      <c r="I26" s="286">
        <v>1</v>
      </c>
      <c r="J26" s="286">
        <v>0</v>
      </c>
      <c r="K26" s="286">
        <v>2</v>
      </c>
      <c r="L26" s="286">
        <v>2</v>
      </c>
      <c r="M26" s="286">
        <v>0</v>
      </c>
      <c r="N26" s="286">
        <v>0</v>
      </c>
      <c r="O26" s="286">
        <v>2</v>
      </c>
      <c r="P26" s="286">
        <v>1</v>
      </c>
      <c r="Q26" s="286">
        <v>1</v>
      </c>
      <c r="R26" s="286">
        <v>0</v>
      </c>
      <c r="S26" s="286">
        <v>1</v>
      </c>
      <c r="T26" s="289">
        <f t="shared" si="1"/>
        <v>17</v>
      </c>
      <c r="U26" s="289">
        <f t="shared" si="9"/>
        <v>17</v>
      </c>
      <c r="V26" s="290">
        <f t="shared" si="10"/>
        <v>0.5</v>
      </c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</row>
    <row r="27" spans="1:40">
      <c r="A27" s="300" t="s">
        <v>4</v>
      </c>
      <c r="B27" s="286">
        <v>0</v>
      </c>
      <c r="C27" s="286">
        <v>0</v>
      </c>
      <c r="D27" s="286">
        <v>2</v>
      </c>
      <c r="E27" s="286">
        <v>2</v>
      </c>
      <c r="F27" s="286">
        <v>1</v>
      </c>
      <c r="G27" s="286">
        <v>2</v>
      </c>
      <c r="H27" s="286">
        <v>2</v>
      </c>
      <c r="I27" s="286">
        <v>0</v>
      </c>
      <c r="J27" s="286">
        <v>2</v>
      </c>
      <c r="K27" s="286">
        <v>2</v>
      </c>
      <c r="L27" s="286"/>
      <c r="M27" s="286"/>
      <c r="N27" s="286"/>
      <c r="O27" s="286"/>
      <c r="P27" s="286"/>
      <c r="Q27" s="286"/>
      <c r="R27" s="286"/>
      <c r="S27" s="286"/>
      <c r="T27" s="289">
        <f t="shared" si="1"/>
        <v>13</v>
      </c>
      <c r="U27" s="289">
        <f t="shared" si="9"/>
        <v>10</v>
      </c>
      <c r="V27" s="290">
        <f t="shared" si="10"/>
        <v>0.65</v>
      </c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6"/>
      <c r="AM27" s="286"/>
      <c r="AN27" s="286"/>
    </row>
    <row r="28" spans="1:40">
      <c r="A28" s="300" t="s">
        <v>5</v>
      </c>
      <c r="B28" s="286">
        <v>0</v>
      </c>
      <c r="C28" s="286">
        <v>2</v>
      </c>
      <c r="D28" s="286">
        <v>1</v>
      </c>
      <c r="E28" s="286">
        <v>2</v>
      </c>
      <c r="F28" s="286">
        <v>1</v>
      </c>
      <c r="G28" s="286">
        <v>2</v>
      </c>
      <c r="H28" s="286"/>
      <c r="I28" s="286"/>
      <c r="J28" s="286">
        <v>0</v>
      </c>
      <c r="K28" s="286">
        <v>2</v>
      </c>
      <c r="L28" s="286"/>
      <c r="M28" s="286"/>
      <c r="N28" s="286"/>
      <c r="O28" s="286"/>
      <c r="P28" s="286"/>
      <c r="Q28" s="286"/>
      <c r="R28" s="286"/>
      <c r="S28" s="286"/>
      <c r="T28" s="289">
        <f t="shared" si="1"/>
        <v>10</v>
      </c>
      <c r="U28" s="289">
        <f t="shared" si="9"/>
        <v>8</v>
      </c>
      <c r="V28" s="290">
        <f t="shared" si="10"/>
        <v>0.625</v>
      </c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</row>
    <row r="29" spans="1:40">
      <c r="A29" s="300" t="s">
        <v>6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6">
        <v>0</v>
      </c>
      <c r="M29" s="286">
        <v>2</v>
      </c>
      <c r="N29" s="286">
        <v>2</v>
      </c>
      <c r="O29" s="286">
        <v>2</v>
      </c>
      <c r="P29" s="286">
        <v>0</v>
      </c>
      <c r="Q29" s="286">
        <v>2</v>
      </c>
      <c r="R29" s="286">
        <v>2</v>
      </c>
      <c r="S29" s="286">
        <v>1</v>
      </c>
      <c r="T29" s="289">
        <f t="shared" si="1"/>
        <v>11</v>
      </c>
      <c r="U29" s="289">
        <f t="shared" si="9"/>
        <v>8</v>
      </c>
      <c r="V29" s="290">
        <f t="shared" si="10"/>
        <v>0.6875</v>
      </c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</row>
    <row r="30" spans="1:40">
      <c r="A30" s="300" t="s">
        <v>20</v>
      </c>
      <c r="B30" s="286"/>
      <c r="C30" s="286"/>
      <c r="D30" s="286"/>
      <c r="E30" s="286"/>
      <c r="F30" s="286"/>
      <c r="G30" s="286"/>
      <c r="H30" s="286"/>
      <c r="I30" s="286"/>
      <c r="J30" s="286"/>
      <c r="K30" s="286"/>
      <c r="L30" s="286">
        <v>0</v>
      </c>
      <c r="M30" s="286"/>
      <c r="N30" s="286">
        <v>0</v>
      </c>
      <c r="O30" s="286">
        <v>0</v>
      </c>
      <c r="P30" s="286">
        <v>2</v>
      </c>
      <c r="Q30" s="286">
        <v>1</v>
      </c>
      <c r="R30" s="286">
        <v>2</v>
      </c>
      <c r="S30" s="286">
        <v>1</v>
      </c>
      <c r="T30" s="289">
        <f t="shared" si="1"/>
        <v>6</v>
      </c>
      <c r="U30" s="289">
        <f t="shared" si="9"/>
        <v>7</v>
      </c>
      <c r="V30" s="290">
        <f t="shared" si="10"/>
        <v>0.42857142857142855</v>
      </c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</row>
    <row r="31" spans="1:40" s="299" customFormat="1" ht="14.4">
      <c r="A31" s="294" t="s">
        <v>163</v>
      </c>
      <c r="B31" s="285">
        <f t="shared" ref="B31:S31" si="11">SUM(B32:B37)</f>
        <v>0</v>
      </c>
      <c r="C31" s="285">
        <f t="shared" si="11"/>
        <v>3</v>
      </c>
      <c r="D31" s="285">
        <f t="shared" si="11"/>
        <v>2</v>
      </c>
      <c r="E31" s="285">
        <f t="shared" si="11"/>
        <v>6</v>
      </c>
      <c r="F31" s="285">
        <f t="shared" si="11"/>
        <v>8</v>
      </c>
      <c r="G31" s="285">
        <f t="shared" si="11"/>
        <v>8</v>
      </c>
      <c r="H31" s="285">
        <f t="shared" si="11"/>
        <v>4</v>
      </c>
      <c r="I31" s="285">
        <f t="shared" si="11"/>
        <v>6</v>
      </c>
      <c r="J31" s="285">
        <f t="shared" si="11"/>
        <v>6</v>
      </c>
      <c r="K31" s="285">
        <f t="shared" si="11"/>
        <v>4</v>
      </c>
      <c r="L31" s="285">
        <f t="shared" si="11"/>
        <v>3</v>
      </c>
      <c r="M31" s="285">
        <f t="shared" si="11"/>
        <v>3</v>
      </c>
      <c r="N31" s="285">
        <f t="shared" si="11"/>
        <v>6</v>
      </c>
      <c r="O31" s="285">
        <f t="shared" si="11"/>
        <v>4</v>
      </c>
      <c r="P31" s="285">
        <f t="shared" si="11"/>
        <v>5</v>
      </c>
      <c r="Q31" s="285">
        <f t="shared" si="11"/>
        <v>6</v>
      </c>
      <c r="R31" s="285">
        <f t="shared" si="11"/>
        <v>2</v>
      </c>
      <c r="S31" s="285">
        <f t="shared" si="11"/>
        <v>2</v>
      </c>
      <c r="T31" s="295">
        <f t="shared" si="1"/>
        <v>78</v>
      </c>
      <c r="U31" s="295">
        <f>SUM(U32:U37)</f>
        <v>72</v>
      </c>
      <c r="V31" s="296">
        <v>0.54</v>
      </c>
      <c r="W31" s="298"/>
      <c r="X31" s="298"/>
      <c r="Y31" s="298"/>
      <c r="Z31" s="298"/>
      <c r="AA31" s="298"/>
      <c r="AB31" s="298"/>
      <c r="AC31" s="298"/>
      <c r="AD31" s="298"/>
      <c r="AE31" s="298"/>
      <c r="AF31" s="298"/>
      <c r="AG31" s="298"/>
      <c r="AH31" s="298"/>
      <c r="AI31" s="298"/>
      <c r="AJ31" s="298"/>
      <c r="AK31" s="298"/>
      <c r="AL31" s="298"/>
      <c r="AM31" s="298"/>
      <c r="AN31" s="298"/>
    </row>
    <row r="32" spans="1:40">
      <c r="A32" s="300" t="s">
        <v>67</v>
      </c>
      <c r="B32" s="286">
        <v>0</v>
      </c>
      <c r="C32" s="286">
        <v>2</v>
      </c>
      <c r="D32" s="286">
        <v>1</v>
      </c>
      <c r="E32" s="286">
        <v>2</v>
      </c>
      <c r="F32" s="286">
        <v>2</v>
      </c>
      <c r="G32" s="286">
        <v>2</v>
      </c>
      <c r="H32" s="286">
        <v>2</v>
      </c>
      <c r="I32" s="286">
        <v>2</v>
      </c>
      <c r="J32" s="286">
        <v>2</v>
      </c>
      <c r="K32" s="286">
        <v>2</v>
      </c>
      <c r="L32" s="286">
        <v>1</v>
      </c>
      <c r="M32" s="286">
        <v>1</v>
      </c>
      <c r="N32" s="286">
        <v>2</v>
      </c>
      <c r="O32" s="286">
        <v>2</v>
      </c>
      <c r="P32" s="286">
        <v>1</v>
      </c>
      <c r="Q32" s="286">
        <v>1</v>
      </c>
      <c r="R32" s="286">
        <v>2</v>
      </c>
      <c r="S32" s="286">
        <v>2</v>
      </c>
      <c r="T32" s="289">
        <f t="shared" si="1"/>
        <v>29</v>
      </c>
      <c r="U32" s="289">
        <f t="shared" ref="U32:U37" si="12">COUNTA(B32:S32)</f>
        <v>18</v>
      </c>
      <c r="V32" s="290">
        <f t="shared" ref="V32:V37" si="13">T32/(2*COUNTA(B32:S32))</f>
        <v>0.80555555555555558</v>
      </c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</row>
    <row r="33" spans="1:40">
      <c r="A33" s="300" t="s">
        <v>70</v>
      </c>
      <c r="B33" s="286">
        <v>0</v>
      </c>
      <c r="C33" s="286">
        <v>0</v>
      </c>
      <c r="D33" s="286"/>
      <c r="E33" s="286"/>
      <c r="F33" s="286"/>
      <c r="G33" s="286"/>
      <c r="H33" s="286">
        <v>2</v>
      </c>
      <c r="I33" s="286">
        <v>2</v>
      </c>
      <c r="J33" s="286">
        <v>2</v>
      </c>
      <c r="K33" s="286"/>
      <c r="L33" s="286"/>
      <c r="M33" s="286"/>
      <c r="N33" s="286">
        <v>2</v>
      </c>
      <c r="O33" s="286">
        <v>0</v>
      </c>
      <c r="P33" s="286">
        <v>1</v>
      </c>
      <c r="Q33" s="286"/>
      <c r="R33" s="286"/>
      <c r="S33" s="286"/>
      <c r="T33" s="289">
        <f t="shared" si="1"/>
        <v>9</v>
      </c>
      <c r="U33" s="289">
        <f t="shared" si="12"/>
        <v>8</v>
      </c>
      <c r="V33" s="290">
        <f t="shared" si="13"/>
        <v>0.5625</v>
      </c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</row>
    <row r="34" spans="1:40">
      <c r="A34" s="300" t="s">
        <v>71</v>
      </c>
      <c r="B34" s="286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>
        <v>2</v>
      </c>
      <c r="O34" s="286">
        <v>2</v>
      </c>
      <c r="P34" s="286">
        <v>2</v>
      </c>
      <c r="Q34" s="286">
        <v>2</v>
      </c>
      <c r="R34" s="286">
        <v>0</v>
      </c>
      <c r="S34" s="286">
        <v>0</v>
      </c>
      <c r="T34" s="289">
        <f t="shared" si="1"/>
        <v>8</v>
      </c>
      <c r="U34" s="289">
        <f t="shared" si="12"/>
        <v>6</v>
      </c>
      <c r="V34" s="290">
        <f t="shared" si="13"/>
        <v>0.66666666666666663</v>
      </c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</row>
    <row r="35" spans="1:40">
      <c r="A35" s="300" t="s">
        <v>72</v>
      </c>
      <c r="B35" s="286">
        <v>0</v>
      </c>
      <c r="C35" s="286">
        <v>1</v>
      </c>
      <c r="D35" s="286">
        <v>1</v>
      </c>
      <c r="E35" s="286">
        <v>2</v>
      </c>
      <c r="F35" s="286">
        <v>2</v>
      </c>
      <c r="G35" s="286">
        <v>2</v>
      </c>
      <c r="H35" s="286">
        <v>0</v>
      </c>
      <c r="I35" s="286">
        <v>2</v>
      </c>
      <c r="J35" s="286">
        <v>2</v>
      </c>
      <c r="K35" s="286">
        <v>0</v>
      </c>
      <c r="L35" s="286">
        <v>1</v>
      </c>
      <c r="M35" s="286">
        <v>0</v>
      </c>
      <c r="N35" s="286">
        <v>0</v>
      </c>
      <c r="O35" s="286">
        <v>0</v>
      </c>
      <c r="P35" s="286">
        <v>1</v>
      </c>
      <c r="Q35" s="286">
        <v>2</v>
      </c>
      <c r="R35" s="286">
        <v>0</v>
      </c>
      <c r="S35" s="286">
        <v>0</v>
      </c>
      <c r="T35" s="289">
        <f t="shared" ref="T35:T69" si="14">SUM(B35:S35)</f>
        <v>16</v>
      </c>
      <c r="U35" s="289">
        <f t="shared" si="12"/>
        <v>18</v>
      </c>
      <c r="V35" s="290">
        <f t="shared" si="13"/>
        <v>0.44444444444444442</v>
      </c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</row>
    <row r="36" spans="1:40">
      <c r="A36" s="300" t="s">
        <v>73</v>
      </c>
      <c r="B36" s="286">
        <v>0</v>
      </c>
      <c r="C36" s="286">
        <v>0</v>
      </c>
      <c r="D36" s="286">
        <v>0</v>
      </c>
      <c r="E36" s="286">
        <v>0</v>
      </c>
      <c r="F36" s="286">
        <v>2</v>
      </c>
      <c r="G36" s="286">
        <v>2</v>
      </c>
      <c r="H36" s="286">
        <v>0</v>
      </c>
      <c r="I36" s="286">
        <v>0</v>
      </c>
      <c r="J36" s="286"/>
      <c r="K36" s="286">
        <v>1</v>
      </c>
      <c r="L36" s="286">
        <v>0</v>
      </c>
      <c r="M36" s="286">
        <v>2</v>
      </c>
      <c r="N36" s="286"/>
      <c r="O36" s="286"/>
      <c r="P36" s="286"/>
      <c r="Q36" s="286"/>
      <c r="R36" s="286"/>
      <c r="S36" s="286"/>
      <c r="T36" s="289">
        <f t="shared" si="14"/>
        <v>7</v>
      </c>
      <c r="U36" s="289">
        <f t="shared" si="12"/>
        <v>11</v>
      </c>
      <c r="V36" s="290">
        <f t="shared" si="13"/>
        <v>0.31818181818181818</v>
      </c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</row>
    <row r="37" spans="1:40">
      <c r="A37" s="300" t="s">
        <v>74</v>
      </c>
      <c r="B37" s="286"/>
      <c r="C37" s="286"/>
      <c r="D37" s="286">
        <v>0</v>
      </c>
      <c r="E37" s="286">
        <v>2</v>
      </c>
      <c r="F37" s="286">
        <v>2</v>
      </c>
      <c r="G37" s="286">
        <v>2</v>
      </c>
      <c r="H37" s="286"/>
      <c r="I37" s="286"/>
      <c r="J37" s="286">
        <v>0</v>
      </c>
      <c r="K37" s="286">
        <v>1</v>
      </c>
      <c r="L37" s="286">
        <v>1</v>
      </c>
      <c r="M37" s="286">
        <v>0</v>
      </c>
      <c r="N37" s="286"/>
      <c r="O37" s="286"/>
      <c r="P37" s="286"/>
      <c r="Q37" s="286">
        <v>1</v>
      </c>
      <c r="R37" s="286">
        <v>0</v>
      </c>
      <c r="S37" s="286">
        <v>0</v>
      </c>
      <c r="T37" s="289">
        <f t="shared" si="14"/>
        <v>9</v>
      </c>
      <c r="U37" s="289">
        <f t="shared" si="12"/>
        <v>11</v>
      </c>
      <c r="V37" s="290">
        <f t="shared" si="13"/>
        <v>0.40909090909090912</v>
      </c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</row>
    <row r="38" spans="1:40" s="299" customFormat="1" ht="14.4">
      <c r="A38" s="294" t="s">
        <v>254</v>
      </c>
      <c r="B38" s="285">
        <f t="shared" ref="B38:S38" si="15">SUM(B39:B42)</f>
        <v>6</v>
      </c>
      <c r="C38" s="285">
        <f t="shared" si="15"/>
        <v>6</v>
      </c>
      <c r="D38" s="285">
        <f t="shared" si="15"/>
        <v>6</v>
      </c>
      <c r="E38" s="285">
        <f t="shared" si="15"/>
        <v>4</v>
      </c>
      <c r="F38" s="285">
        <f t="shared" si="15"/>
        <v>6</v>
      </c>
      <c r="G38" s="285">
        <f t="shared" si="15"/>
        <v>4</v>
      </c>
      <c r="H38" s="285">
        <f t="shared" si="15"/>
        <v>0</v>
      </c>
      <c r="I38" s="285">
        <f t="shared" si="15"/>
        <v>5</v>
      </c>
      <c r="J38" s="285">
        <f t="shared" si="15"/>
        <v>5</v>
      </c>
      <c r="K38" s="285">
        <f t="shared" si="15"/>
        <v>5</v>
      </c>
      <c r="L38" s="285">
        <f t="shared" si="15"/>
        <v>4</v>
      </c>
      <c r="M38" s="285">
        <f t="shared" si="15"/>
        <v>2</v>
      </c>
      <c r="N38" s="285">
        <f t="shared" si="15"/>
        <v>8</v>
      </c>
      <c r="O38" s="285">
        <f t="shared" si="15"/>
        <v>6</v>
      </c>
      <c r="P38" s="285">
        <f t="shared" si="15"/>
        <v>2</v>
      </c>
      <c r="Q38" s="285">
        <f t="shared" si="15"/>
        <v>5</v>
      </c>
      <c r="R38" s="285">
        <f t="shared" si="15"/>
        <v>4</v>
      </c>
      <c r="S38" s="285">
        <f t="shared" si="15"/>
        <v>4</v>
      </c>
      <c r="T38" s="295">
        <f t="shared" si="14"/>
        <v>82</v>
      </c>
      <c r="U38" s="295">
        <f>SUM(U39:U42)</f>
        <v>72</v>
      </c>
      <c r="V38" s="296">
        <v>0.56999999999999995</v>
      </c>
      <c r="W38" s="298"/>
      <c r="X38" s="298"/>
      <c r="Y38" s="298"/>
      <c r="Z38" s="298"/>
      <c r="AA38" s="298"/>
      <c r="AB38" s="298"/>
      <c r="AC38" s="298"/>
      <c r="AD38" s="298"/>
      <c r="AE38" s="298"/>
      <c r="AF38" s="298"/>
      <c r="AG38" s="298"/>
      <c r="AH38" s="298"/>
      <c r="AI38" s="298"/>
      <c r="AJ38" s="298"/>
      <c r="AK38" s="298"/>
      <c r="AL38" s="298"/>
      <c r="AM38" s="298"/>
      <c r="AN38" s="298"/>
    </row>
    <row r="39" spans="1:40">
      <c r="A39" s="300" t="s">
        <v>86</v>
      </c>
      <c r="B39" s="302">
        <v>0</v>
      </c>
      <c r="C39" s="302">
        <v>2</v>
      </c>
      <c r="D39" s="302">
        <v>2</v>
      </c>
      <c r="E39" s="302">
        <v>2</v>
      </c>
      <c r="F39" s="302">
        <v>2</v>
      </c>
      <c r="G39" s="302">
        <v>0</v>
      </c>
      <c r="H39" s="302">
        <v>0</v>
      </c>
      <c r="I39" s="302">
        <v>1</v>
      </c>
      <c r="J39" s="302">
        <v>1</v>
      </c>
      <c r="K39" s="302">
        <v>0</v>
      </c>
      <c r="L39" s="302">
        <v>2</v>
      </c>
      <c r="M39" s="302">
        <v>1</v>
      </c>
      <c r="N39" s="302">
        <v>2</v>
      </c>
      <c r="O39" s="302">
        <v>0</v>
      </c>
      <c r="P39" s="302">
        <v>0</v>
      </c>
      <c r="Q39" s="302">
        <v>2</v>
      </c>
      <c r="R39" s="302">
        <v>1</v>
      </c>
      <c r="S39" s="302">
        <v>1</v>
      </c>
      <c r="T39" s="289">
        <f t="shared" si="14"/>
        <v>19</v>
      </c>
      <c r="U39" s="289">
        <f>COUNTA(B39:S39)</f>
        <v>18</v>
      </c>
      <c r="V39" s="290">
        <f>T39/(2*COUNTA(B39:S39))</f>
        <v>0.52777777777777779</v>
      </c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</row>
    <row r="40" spans="1:40">
      <c r="A40" s="300" t="s">
        <v>87</v>
      </c>
      <c r="B40" s="302">
        <v>2</v>
      </c>
      <c r="C40" s="302">
        <v>2</v>
      </c>
      <c r="D40" s="302">
        <v>2</v>
      </c>
      <c r="E40" s="302">
        <v>0</v>
      </c>
      <c r="F40" s="302">
        <v>0</v>
      </c>
      <c r="G40" s="302">
        <v>2</v>
      </c>
      <c r="H40" s="302">
        <v>0</v>
      </c>
      <c r="I40" s="302">
        <v>2</v>
      </c>
      <c r="J40" s="302">
        <v>2</v>
      </c>
      <c r="K40" s="302">
        <v>2</v>
      </c>
      <c r="L40" s="302">
        <v>1</v>
      </c>
      <c r="M40" s="302">
        <v>0</v>
      </c>
      <c r="N40" s="302">
        <v>2</v>
      </c>
      <c r="O40" s="302">
        <v>2</v>
      </c>
      <c r="P40" s="302">
        <v>1</v>
      </c>
      <c r="Q40" s="302">
        <v>2</v>
      </c>
      <c r="R40" s="302">
        <v>2</v>
      </c>
      <c r="S40" s="302">
        <v>2</v>
      </c>
      <c r="T40" s="289">
        <f t="shared" si="14"/>
        <v>26</v>
      </c>
      <c r="U40" s="289">
        <f>COUNTA(B40:S40)</f>
        <v>18</v>
      </c>
      <c r="V40" s="290">
        <f>T40/(2*COUNTA(B40:S40))</f>
        <v>0.72222222222222221</v>
      </c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</row>
    <row r="41" spans="1:40">
      <c r="A41" s="300" t="s">
        <v>88</v>
      </c>
      <c r="B41" s="302">
        <v>2</v>
      </c>
      <c r="C41" s="302">
        <v>0</v>
      </c>
      <c r="D41" s="302">
        <v>0</v>
      </c>
      <c r="E41" s="302">
        <v>1</v>
      </c>
      <c r="F41" s="302">
        <v>2</v>
      </c>
      <c r="G41" s="302">
        <v>1</v>
      </c>
      <c r="H41" s="302">
        <v>0</v>
      </c>
      <c r="I41" s="302">
        <v>0</v>
      </c>
      <c r="J41" s="302">
        <v>1</v>
      </c>
      <c r="K41" s="302">
        <v>1</v>
      </c>
      <c r="L41" s="302">
        <v>1</v>
      </c>
      <c r="M41" s="302">
        <v>1</v>
      </c>
      <c r="N41" s="302">
        <v>2</v>
      </c>
      <c r="O41" s="302">
        <v>2</v>
      </c>
      <c r="P41" s="302">
        <v>1</v>
      </c>
      <c r="Q41" s="302">
        <v>0</v>
      </c>
      <c r="R41" s="302">
        <v>0</v>
      </c>
      <c r="S41" s="302">
        <v>1</v>
      </c>
      <c r="T41" s="289">
        <f t="shared" si="14"/>
        <v>16</v>
      </c>
      <c r="U41" s="289">
        <f>COUNTA(B41:S41)</f>
        <v>18</v>
      </c>
      <c r="V41" s="290">
        <f>T41/(2*COUNTA(B41:S41))</f>
        <v>0.44444444444444442</v>
      </c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</row>
    <row r="42" spans="1:40">
      <c r="A42" s="300" t="s">
        <v>90</v>
      </c>
      <c r="B42" s="302">
        <v>2</v>
      </c>
      <c r="C42" s="302">
        <v>2</v>
      </c>
      <c r="D42" s="302">
        <v>2</v>
      </c>
      <c r="E42" s="302">
        <v>1</v>
      </c>
      <c r="F42" s="302">
        <v>2</v>
      </c>
      <c r="G42" s="302">
        <v>1</v>
      </c>
      <c r="H42" s="302">
        <v>0</v>
      </c>
      <c r="I42" s="302">
        <v>2</v>
      </c>
      <c r="J42" s="302">
        <v>1</v>
      </c>
      <c r="K42" s="302">
        <v>2</v>
      </c>
      <c r="L42" s="302">
        <v>0</v>
      </c>
      <c r="M42" s="302">
        <v>0</v>
      </c>
      <c r="N42" s="302">
        <v>2</v>
      </c>
      <c r="O42" s="302">
        <v>2</v>
      </c>
      <c r="P42" s="302">
        <v>0</v>
      </c>
      <c r="Q42" s="302">
        <v>1</v>
      </c>
      <c r="R42" s="302">
        <v>1</v>
      </c>
      <c r="S42" s="302">
        <v>0</v>
      </c>
      <c r="T42" s="289">
        <f t="shared" si="14"/>
        <v>21</v>
      </c>
      <c r="U42" s="289">
        <f>COUNTA(B42:S42)</f>
        <v>18</v>
      </c>
      <c r="V42" s="290">
        <f>T42/(2*COUNTA(B42:S42))</f>
        <v>0.58333333333333337</v>
      </c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</row>
    <row r="43" spans="1:40" s="299" customFormat="1" ht="14.4">
      <c r="A43" s="294" t="s">
        <v>182</v>
      </c>
      <c r="B43" s="285">
        <f t="shared" ref="B43:S43" si="16">SUM(B44:B48)</f>
        <v>2</v>
      </c>
      <c r="C43" s="285">
        <f t="shared" si="16"/>
        <v>2</v>
      </c>
      <c r="D43" s="285">
        <f t="shared" si="16"/>
        <v>6</v>
      </c>
      <c r="E43" s="285">
        <f t="shared" si="16"/>
        <v>2</v>
      </c>
      <c r="F43" s="285">
        <f t="shared" si="16"/>
        <v>5</v>
      </c>
      <c r="G43" s="285">
        <f t="shared" si="16"/>
        <v>4</v>
      </c>
      <c r="H43" s="285">
        <f t="shared" si="16"/>
        <v>4</v>
      </c>
      <c r="I43" s="285">
        <f t="shared" si="16"/>
        <v>3</v>
      </c>
      <c r="J43" s="285">
        <f t="shared" si="16"/>
        <v>4</v>
      </c>
      <c r="K43" s="285">
        <f t="shared" si="16"/>
        <v>1</v>
      </c>
      <c r="L43" s="285">
        <f t="shared" si="16"/>
        <v>4</v>
      </c>
      <c r="M43" s="285">
        <f t="shared" si="16"/>
        <v>3</v>
      </c>
      <c r="N43" s="285">
        <f t="shared" si="16"/>
        <v>2</v>
      </c>
      <c r="O43" s="285">
        <f t="shared" si="16"/>
        <v>2</v>
      </c>
      <c r="P43" s="285">
        <f t="shared" si="16"/>
        <v>2</v>
      </c>
      <c r="Q43" s="285">
        <f t="shared" si="16"/>
        <v>5</v>
      </c>
      <c r="R43" s="285">
        <f t="shared" si="16"/>
        <v>3</v>
      </c>
      <c r="S43" s="285">
        <f t="shared" si="16"/>
        <v>2</v>
      </c>
      <c r="T43" s="295">
        <f t="shared" si="14"/>
        <v>56</v>
      </c>
      <c r="U43" s="295">
        <f>SUM(U44:U48)</f>
        <v>72</v>
      </c>
      <c r="V43" s="296">
        <v>0.39</v>
      </c>
      <c r="W43" s="298"/>
      <c r="X43" s="298"/>
      <c r="Y43" s="298"/>
      <c r="Z43" s="298"/>
      <c r="AA43" s="298"/>
      <c r="AB43" s="298"/>
      <c r="AC43" s="298"/>
      <c r="AD43" s="298"/>
      <c r="AE43" s="298"/>
      <c r="AF43" s="298"/>
      <c r="AG43" s="298"/>
      <c r="AH43" s="298"/>
      <c r="AI43" s="298"/>
      <c r="AJ43" s="298"/>
      <c r="AK43" s="298"/>
      <c r="AL43" s="298"/>
      <c r="AM43" s="298"/>
      <c r="AN43" s="298"/>
    </row>
    <row r="44" spans="1:40">
      <c r="A44" s="300" t="s">
        <v>211</v>
      </c>
      <c r="B44" s="302">
        <v>0</v>
      </c>
      <c r="C44" s="302">
        <v>2</v>
      </c>
      <c r="D44" s="286">
        <v>2</v>
      </c>
      <c r="E44" s="286">
        <v>2</v>
      </c>
      <c r="F44" s="302">
        <v>2</v>
      </c>
      <c r="G44" s="302">
        <v>1</v>
      </c>
      <c r="H44" s="286">
        <v>2</v>
      </c>
      <c r="I44" s="286">
        <v>0</v>
      </c>
      <c r="J44" s="302">
        <v>0</v>
      </c>
      <c r="K44" s="302">
        <v>0</v>
      </c>
      <c r="L44" s="286">
        <v>1</v>
      </c>
      <c r="M44" s="286">
        <v>0</v>
      </c>
      <c r="N44" s="286">
        <v>2</v>
      </c>
      <c r="O44" s="286">
        <v>0</v>
      </c>
      <c r="P44" s="286">
        <v>1</v>
      </c>
      <c r="Q44" s="286">
        <v>0</v>
      </c>
      <c r="R44" s="286">
        <v>1</v>
      </c>
      <c r="S44" s="286">
        <v>0</v>
      </c>
      <c r="T44" s="289">
        <f t="shared" si="14"/>
        <v>16</v>
      </c>
      <c r="U44" s="289">
        <f>COUNTA(B44:S44)</f>
        <v>18</v>
      </c>
      <c r="V44" s="290">
        <f>T44/(2*COUNTA(B44:S44))</f>
        <v>0.44444444444444442</v>
      </c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</row>
    <row r="45" spans="1:40">
      <c r="A45" s="300" t="s">
        <v>202</v>
      </c>
      <c r="B45" s="302">
        <v>0</v>
      </c>
      <c r="C45" s="302">
        <v>0</v>
      </c>
      <c r="D45" s="286">
        <v>2</v>
      </c>
      <c r="E45" s="286">
        <v>0</v>
      </c>
      <c r="F45" s="302">
        <v>1</v>
      </c>
      <c r="G45" s="302">
        <v>2</v>
      </c>
      <c r="H45" s="286">
        <v>0</v>
      </c>
      <c r="I45" s="286">
        <v>2</v>
      </c>
      <c r="J45" s="302">
        <v>2</v>
      </c>
      <c r="K45" s="302">
        <v>0</v>
      </c>
      <c r="L45" s="286">
        <v>0</v>
      </c>
      <c r="M45" s="286">
        <v>1</v>
      </c>
      <c r="N45" s="286">
        <v>0</v>
      </c>
      <c r="O45" s="286">
        <v>2</v>
      </c>
      <c r="P45" s="286">
        <v>1</v>
      </c>
      <c r="Q45" s="286">
        <v>2</v>
      </c>
      <c r="R45" s="286">
        <v>2</v>
      </c>
      <c r="S45" s="286">
        <v>2</v>
      </c>
      <c r="T45" s="289">
        <f t="shared" si="14"/>
        <v>19</v>
      </c>
      <c r="U45" s="289">
        <f>COUNTA(B45:S45)</f>
        <v>18</v>
      </c>
      <c r="V45" s="290">
        <f>T45/(2*COUNTA(B45:S45))</f>
        <v>0.52777777777777779</v>
      </c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</row>
    <row r="46" spans="1:40">
      <c r="A46" s="300" t="s">
        <v>216</v>
      </c>
      <c r="B46" s="302">
        <v>2</v>
      </c>
      <c r="C46" s="302">
        <v>0</v>
      </c>
      <c r="D46" s="286">
        <v>1</v>
      </c>
      <c r="E46" s="286">
        <v>0</v>
      </c>
      <c r="F46" s="302">
        <v>2</v>
      </c>
      <c r="G46" s="302">
        <v>1</v>
      </c>
      <c r="H46" s="286">
        <v>2</v>
      </c>
      <c r="I46" s="286">
        <v>1</v>
      </c>
      <c r="J46" s="302">
        <v>2</v>
      </c>
      <c r="K46" s="302">
        <v>1</v>
      </c>
      <c r="L46" s="286">
        <v>2</v>
      </c>
      <c r="M46" s="286">
        <v>0</v>
      </c>
      <c r="N46" s="286">
        <v>0</v>
      </c>
      <c r="O46" s="286">
        <v>0</v>
      </c>
      <c r="P46" s="286">
        <v>0</v>
      </c>
      <c r="Q46" s="286">
        <v>1</v>
      </c>
      <c r="R46" s="286">
        <v>0</v>
      </c>
      <c r="S46" s="286">
        <v>0</v>
      </c>
      <c r="T46" s="289">
        <f t="shared" si="14"/>
        <v>15</v>
      </c>
      <c r="U46" s="289">
        <f>COUNTA(B46:S46)</f>
        <v>18</v>
      </c>
      <c r="V46" s="290">
        <f>T46/(2*COUNTA(B46:S46))</f>
        <v>0.41666666666666669</v>
      </c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</row>
    <row r="47" spans="1:40">
      <c r="A47" s="300" t="s">
        <v>237</v>
      </c>
      <c r="B47" s="302">
        <v>0</v>
      </c>
      <c r="C47" s="302">
        <v>0</v>
      </c>
      <c r="D47" s="286">
        <v>1</v>
      </c>
      <c r="E47" s="286">
        <v>0</v>
      </c>
      <c r="F47" s="302">
        <v>0</v>
      </c>
      <c r="G47" s="302">
        <v>0</v>
      </c>
      <c r="H47" s="286">
        <v>0</v>
      </c>
      <c r="I47" s="286">
        <v>0</v>
      </c>
      <c r="J47" s="302"/>
      <c r="K47" s="302"/>
      <c r="L47" s="286">
        <v>1</v>
      </c>
      <c r="M47" s="286">
        <v>2</v>
      </c>
      <c r="N47" s="286">
        <v>0</v>
      </c>
      <c r="O47" s="286">
        <v>0</v>
      </c>
      <c r="P47" s="286">
        <v>0</v>
      </c>
      <c r="Q47" s="286">
        <v>2</v>
      </c>
      <c r="R47" s="286">
        <v>0</v>
      </c>
      <c r="S47" s="286"/>
      <c r="T47" s="289">
        <f t="shared" si="14"/>
        <v>6</v>
      </c>
      <c r="U47" s="289">
        <f>COUNTA(B47:S47)</f>
        <v>15</v>
      </c>
      <c r="V47" s="290">
        <f>T47/(2*COUNTA(B47:S47))</f>
        <v>0.2</v>
      </c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286"/>
    </row>
    <row r="48" spans="1:40">
      <c r="A48" s="300" t="s">
        <v>249</v>
      </c>
      <c r="B48" s="286"/>
      <c r="C48" s="286"/>
      <c r="D48" s="286"/>
      <c r="E48" s="286"/>
      <c r="F48" s="286"/>
      <c r="G48" s="286"/>
      <c r="H48" s="286"/>
      <c r="I48" s="286"/>
      <c r="J48" s="302">
        <v>0</v>
      </c>
      <c r="K48" s="302">
        <v>0</v>
      </c>
      <c r="L48" s="286"/>
      <c r="M48" s="286"/>
      <c r="N48" s="286"/>
      <c r="O48" s="286"/>
      <c r="P48" s="286"/>
      <c r="Q48" s="286"/>
      <c r="R48" s="286"/>
      <c r="S48" s="286">
        <v>0</v>
      </c>
      <c r="T48" s="289">
        <f t="shared" si="14"/>
        <v>0</v>
      </c>
      <c r="U48" s="289">
        <f>COUNTA(B48:S48)</f>
        <v>3</v>
      </c>
      <c r="V48" s="290">
        <f>T48/(2*COUNTA(B48:S48))</f>
        <v>0</v>
      </c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</row>
    <row r="49" spans="1:40" s="299" customFormat="1" ht="14.4">
      <c r="A49" s="294" t="s">
        <v>167</v>
      </c>
      <c r="B49" s="285">
        <f t="shared" ref="B49:S49" si="17">SUM(B50:B56)</f>
        <v>5</v>
      </c>
      <c r="C49" s="285">
        <f t="shared" si="17"/>
        <v>2</v>
      </c>
      <c r="D49" s="285">
        <f t="shared" si="17"/>
        <v>1</v>
      </c>
      <c r="E49" s="285">
        <f t="shared" si="17"/>
        <v>2</v>
      </c>
      <c r="F49" s="285">
        <f t="shared" si="17"/>
        <v>0</v>
      </c>
      <c r="G49" s="285">
        <f t="shared" si="17"/>
        <v>0</v>
      </c>
      <c r="H49" s="285">
        <f t="shared" si="17"/>
        <v>6</v>
      </c>
      <c r="I49" s="285">
        <f t="shared" si="17"/>
        <v>4</v>
      </c>
      <c r="J49" s="285">
        <f t="shared" si="17"/>
        <v>1</v>
      </c>
      <c r="K49" s="285">
        <f t="shared" si="17"/>
        <v>3</v>
      </c>
      <c r="L49" s="285">
        <f t="shared" si="17"/>
        <v>5</v>
      </c>
      <c r="M49" s="285">
        <f t="shared" si="17"/>
        <v>3</v>
      </c>
      <c r="N49" s="285">
        <f t="shared" si="17"/>
        <v>4</v>
      </c>
      <c r="O49" s="285">
        <f t="shared" si="17"/>
        <v>5</v>
      </c>
      <c r="P49" s="285">
        <f t="shared" si="17"/>
        <v>0</v>
      </c>
      <c r="Q49" s="285">
        <f t="shared" si="17"/>
        <v>2</v>
      </c>
      <c r="R49" s="285">
        <f t="shared" si="17"/>
        <v>1</v>
      </c>
      <c r="S49" s="285">
        <f t="shared" si="17"/>
        <v>1</v>
      </c>
      <c r="T49" s="295">
        <f t="shared" si="14"/>
        <v>45</v>
      </c>
      <c r="U49" s="295">
        <f>SUM(U50:U56)</f>
        <v>72</v>
      </c>
      <c r="V49" s="296">
        <v>0.31</v>
      </c>
      <c r="W49" s="298"/>
      <c r="X49" s="298"/>
      <c r="Y49" s="298"/>
      <c r="Z49" s="298"/>
      <c r="AA49" s="298"/>
      <c r="AB49" s="298"/>
      <c r="AC49" s="298"/>
      <c r="AD49" s="298"/>
      <c r="AE49" s="298"/>
      <c r="AF49" s="298"/>
      <c r="AG49" s="298"/>
      <c r="AH49" s="298"/>
      <c r="AI49" s="298"/>
      <c r="AJ49" s="298"/>
      <c r="AK49" s="298"/>
      <c r="AL49" s="298"/>
      <c r="AM49" s="298"/>
      <c r="AN49" s="298"/>
    </row>
    <row r="50" spans="1:40">
      <c r="A50" s="300" t="s">
        <v>26</v>
      </c>
      <c r="B50" s="302">
        <v>2</v>
      </c>
      <c r="C50" s="302">
        <v>2</v>
      </c>
      <c r="D50" s="302"/>
      <c r="E50" s="302">
        <v>2</v>
      </c>
      <c r="F50" s="286">
        <v>0</v>
      </c>
      <c r="G50" s="286"/>
      <c r="H50" s="286">
        <v>0</v>
      </c>
      <c r="I50" s="286">
        <v>0</v>
      </c>
      <c r="J50" s="286"/>
      <c r="K50" s="286">
        <v>2</v>
      </c>
      <c r="L50" s="286">
        <v>2</v>
      </c>
      <c r="M50" s="286"/>
      <c r="N50" s="286">
        <v>0</v>
      </c>
      <c r="O50" s="286">
        <v>0</v>
      </c>
      <c r="P50" s="286"/>
      <c r="Q50" s="286"/>
      <c r="R50" s="286">
        <v>0</v>
      </c>
      <c r="S50" s="286">
        <v>0</v>
      </c>
      <c r="T50" s="289">
        <f t="shared" si="14"/>
        <v>10</v>
      </c>
      <c r="U50" s="289">
        <f t="shared" ref="U50:U56" si="18">COUNTA(B50:S50)</f>
        <v>12</v>
      </c>
      <c r="V50" s="290">
        <f t="shared" ref="V50:V56" si="19">T50/(2*COUNTA(B50:S50))</f>
        <v>0.41666666666666669</v>
      </c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</row>
    <row r="51" spans="1:40">
      <c r="A51" s="300" t="s">
        <v>27</v>
      </c>
      <c r="B51" s="302">
        <v>1</v>
      </c>
      <c r="C51" s="302">
        <v>0</v>
      </c>
      <c r="D51" s="302"/>
      <c r="E51" s="302"/>
      <c r="F51" s="286">
        <v>0</v>
      </c>
      <c r="G51" s="286"/>
      <c r="H51" s="286">
        <v>2</v>
      </c>
      <c r="I51" s="286">
        <v>2</v>
      </c>
      <c r="J51" s="286">
        <v>1</v>
      </c>
      <c r="K51" s="286"/>
      <c r="L51" s="286">
        <v>2</v>
      </c>
      <c r="M51" s="286">
        <v>2</v>
      </c>
      <c r="N51" s="286">
        <v>1</v>
      </c>
      <c r="O51" s="286">
        <v>2</v>
      </c>
      <c r="P51" s="286"/>
      <c r="Q51" s="286"/>
      <c r="R51" s="286">
        <v>0</v>
      </c>
      <c r="S51" s="286">
        <v>0</v>
      </c>
      <c r="T51" s="289">
        <f t="shared" si="14"/>
        <v>13</v>
      </c>
      <c r="U51" s="289">
        <f t="shared" si="18"/>
        <v>12</v>
      </c>
      <c r="V51" s="290">
        <f t="shared" si="19"/>
        <v>0.54166666666666663</v>
      </c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</row>
    <row r="52" spans="1:40">
      <c r="A52" s="300" t="s">
        <v>28</v>
      </c>
      <c r="B52" s="302">
        <v>2</v>
      </c>
      <c r="C52" s="302">
        <v>0</v>
      </c>
      <c r="D52" s="302">
        <v>0</v>
      </c>
      <c r="E52" s="302"/>
      <c r="F52" s="286">
        <v>0</v>
      </c>
      <c r="G52" s="286">
        <v>0</v>
      </c>
      <c r="H52" s="286">
        <v>2</v>
      </c>
      <c r="I52" s="286">
        <v>2</v>
      </c>
      <c r="J52" s="286"/>
      <c r="K52" s="286"/>
      <c r="L52" s="286">
        <v>1</v>
      </c>
      <c r="M52" s="286">
        <v>0</v>
      </c>
      <c r="N52" s="286">
        <v>2</v>
      </c>
      <c r="O52" s="286">
        <v>2</v>
      </c>
      <c r="P52" s="286">
        <v>0</v>
      </c>
      <c r="Q52" s="286">
        <v>2</v>
      </c>
      <c r="R52" s="286">
        <v>0</v>
      </c>
      <c r="S52" s="286"/>
      <c r="T52" s="289">
        <f t="shared" si="14"/>
        <v>13</v>
      </c>
      <c r="U52" s="289">
        <f t="shared" si="18"/>
        <v>14</v>
      </c>
      <c r="V52" s="290">
        <f t="shared" si="19"/>
        <v>0.4642857142857143</v>
      </c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</row>
    <row r="53" spans="1:40">
      <c r="A53" s="300" t="s">
        <v>29</v>
      </c>
      <c r="B53" s="302"/>
      <c r="C53" s="302"/>
      <c r="D53" s="302">
        <v>1</v>
      </c>
      <c r="E53" s="302">
        <v>0</v>
      </c>
      <c r="F53" s="286"/>
      <c r="G53" s="286"/>
      <c r="H53" s="286">
        <v>2</v>
      </c>
      <c r="I53" s="286">
        <v>0</v>
      </c>
      <c r="J53" s="286"/>
      <c r="K53" s="286"/>
      <c r="L53" s="286">
        <v>0</v>
      </c>
      <c r="M53" s="286">
        <v>1</v>
      </c>
      <c r="N53" s="286">
        <v>1</v>
      </c>
      <c r="O53" s="286">
        <v>1</v>
      </c>
      <c r="P53" s="286"/>
      <c r="Q53" s="286"/>
      <c r="R53" s="286"/>
      <c r="S53" s="286">
        <v>0</v>
      </c>
      <c r="T53" s="289">
        <f t="shared" si="14"/>
        <v>6</v>
      </c>
      <c r="U53" s="289">
        <f t="shared" si="18"/>
        <v>9</v>
      </c>
      <c r="V53" s="290">
        <f t="shared" si="19"/>
        <v>0.33333333333333331</v>
      </c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  <c r="AK53" s="286"/>
      <c r="AL53" s="286"/>
      <c r="AM53" s="286"/>
      <c r="AN53" s="286"/>
    </row>
    <row r="54" spans="1:40">
      <c r="A54" s="300" t="s">
        <v>30</v>
      </c>
      <c r="B54" s="302">
        <v>0</v>
      </c>
      <c r="C54" s="302"/>
      <c r="D54" s="302">
        <v>0</v>
      </c>
      <c r="E54" s="302"/>
      <c r="F54" s="286">
        <v>0</v>
      </c>
      <c r="G54" s="286">
        <v>0</v>
      </c>
      <c r="H54" s="286"/>
      <c r="I54" s="286"/>
      <c r="J54" s="286">
        <v>0</v>
      </c>
      <c r="K54" s="286">
        <v>1</v>
      </c>
      <c r="L54" s="286"/>
      <c r="M54" s="286"/>
      <c r="N54" s="286"/>
      <c r="O54" s="286"/>
      <c r="P54" s="286">
        <v>0</v>
      </c>
      <c r="Q54" s="286">
        <v>0</v>
      </c>
      <c r="R54" s="286"/>
      <c r="S54" s="286">
        <v>1</v>
      </c>
      <c r="T54" s="289">
        <f t="shared" si="14"/>
        <v>2</v>
      </c>
      <c r="U54" s="289">
        <f t="shared" si="18"/>
        <v>9</v>
      </c>
      <c r="V54" s="290">
        <f t="shared" si="19"/>
        <v>0.1111111111111111</v>
      </c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</row>
    <row r="55" spans="1:40">
      <c r="A55" s="300" t="s">
        <v>31</v>
      </c>
      <c r="B55" s="302"/>
      <c r="C55" s="302"/>
      <c r="D55" s="302">
        <v>0</v>
      </c>
      <c r="E55" s="302">
        <v>0</v>
      </c>
      <c r="F55" s="286"/>
      <c r="G55" s="286">
        <v>0</v>
      </c>
      <c r="H55" s="286"/>
      <c r="I55" s="286"/>
      <c r="J55" s="286">
        <v>0</v>
      </c>
      <c r="K55" s="286">
        <v>0</v>
      </c>
      <c r="L55" s="286"/>
      <c r="M55" s="286"/>
      <c r="N55" s="286"/>
      <c r="O55" s="286"/>
      <c r="P55" s="286">
        <v>0</v>
      </c>
      <c r="Q55" s="286">
        <v>0</v>
      </c>
      <c r="R55" s="286"/>
      <c r="S55" s="286"/>
      <c r="T55" s="289">
        <f t="shared" si="14"/>
        <v>0</v>
      </c>
      <c r="U55" s="289">
        <f t="shared" si="18"/>
        <v>7</v>
      </c>
      <c r="V55" s="290">
        <f t="shared" si="19"/>
        <v>0</v>
      </c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</row>
    <row r="56" spans="1:40">
      <c r="A56" s="300" t="s">
        <v>32</v>
      </c>
      <c r="B56" s="302"/>
      <c r="C56" s="302">
        <v>0</v>
      </c>
      <c r="D56" s="302"/>
      <c r="E56" s="302">
        <v>0</v>
      </c>
      <c r="F56" s="286"/>
      <c r="G56" s="286">
        <v>0</v>
      </c>
      <c r="H56" s="286"/>
      <c r="I56" s="286"/>
      <c r="J56" s="286">
        <v>0</v>
      </c>
      <c r="K56" s="286">
        <v>0</v>
      </c>
      <c r="L56" s="286"/>
      <c r="M56" s="286">
        <v>0</v>
      </c>
      <c r="N56" s="286"/>
      <c r="O56" s="286"/>
      <c r="P56" s="286">
        <v>0</v>
      </c>
      <c r="Q56" s="286">
        <v>0</v>
      </c>
      <c r="R56" s="286">
        <v>1</v>
      </c>
      <c r="S56" s="286"/>
      <c r="T56" s="289">
        <f t="shared" si="14"/>
        <v>1</v>
      </c>
      <c r="U56" s="289">
        <f t="shared" si="18"/>
        <v>9</v>
      </c>
      <c r="V56" s="290">
        <f t="shared" si="19"/>
        <v>5.5555555555555552E-2</v>
      </c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  <c r="AN56" s="286"/>
    </row>
    <row r="57" spans="1:40" s="299" customFormat="1" ht="14.4">
      <c r="A57" s="294" t="s">
        <v>162</v>
      </c>
      <c r="B57" s="285">
        <f t="shared" ref="B57:S57" si="20">SUM(B58:B63)</f>
        <v>6</v>
      </c>
      <c r="C57" s="285">
        <f t="shared" si="20"/>
        <v>4</v>
      </c>
      <c r="D57" s="285">
        <f t="shared" si="20"/>
        <v>4</v>
      </c>
      <c r="E57" s="285">
        <f t="shared" si="20"/>
        <v>2</v>
      </c>
      <c r="F57" s="285">
        <f t="shared" si="20"/>
        <v>4</v>
      </c>
      <c r="G57" s="285">
        <f t="shared" si="20"/>
        <v>5</v>
      </c>
      <c r="H57" s="285">
        <f t="shared" si="20"/>
        <v>1</v>
      </c>
      <c r="I57" s="285">
        <f t="shared" si="20"/>
        <v>6</v>
      </c>
      <c r="J57" s="285">
        <f t="shared" si="20"/>
        <v>4</v>
      </c>
      <c r="K57" s="285">
        <f t="shared" si="20"/>
        <v>6</v>
      </c>
      <c r="L57" s="285">
        <f t="shared" si="20"/>
        <v>2</v>
      </c>
      <c r="M57" s="285">
        <f t="shared" si="20"/>
        <v>3</v>
      </c>
      <c r="N57" s="285">
        <f t="shared" si="20"/>
        <v>6</v>
      </c>
      <c r="O57" s="285">
        <f t="shared" si="20"/>
        <v>6</v>
      </c>
      <c r="P57" s="285">
        <f t="shared" si="20"/>
        <v>7</v>
      </c>
      <c r="Q57" s="285">
        <f t="shared" si="20"/>
        <v>7</v>
      </c>
      <c r="R57" s="285">
        <f t="shared" si="20"/>
        <v>2</v>
      </c>
      <c r="S57" s="285">
        <f t="shared" si="20"/>
        <v>3</v>
      </c>
      <c r="T57" s="295">
        <f t="shared" si="14"/>
        <v>78</v>
      </c>
      <c r="U57" s="295">
        <f>SUM(U58:U63)</f>
        <v>72</v>
      </c>
      <c r="V57" s="296">
        <v>0.54</v>
      </c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  <c r="AG57" s="298"/>
      <c r="AH57" s="298"/>
      <c r="AI57" s="298"/>
      <c r="AJ57" s="298"/>
      <c r="AK57" s="298"/>
      <c r="AL57" s="298"/>
      <c r="AM57" s="298"/>
      <c r="AN57" s="298"/>
    </row>
    <row r="58" spans="1:40">
      <c r="A58" s="300" t="s">
        <v>54</v>
      </c>
      <c r="B58" s="302">
        <v>2</v>
      </c>
      <c r="C58" s="302">
        <v>2</v>
      </c>
      <c r="D58" s="286">
        <v>2</v>
      </c>
      <c r="E58" s="286">
        <v>0</v>
      </c>
      <c r="F58" s="286">
        <v>1</v>
      </c>
      <c r="G58" s="286">
        <v>2</v>
      </c>
      <c r="H58" s="286">
        <v>0</v>
      </c>
      <c r="I58" s="286">
        <v>2</v>
      </c>
      <c r="J58" s="286">
        <v>1</v>
      </c>
      <c r="K58" s="286">
        <v>2</v>
      </c>
      <c r="L58" s="286">
        <v>1</v>
      </c>
      <c r="M58" s="286">
        <v>0</v>
      </c>
      <c r="N58" s="286">
        <v>2</v>
      </c>
      <c r="O58" s="286">
        <v>2</v>
      </c>
      <c r="P58" s="286">
        <v>2</v>
      </c>
      <c r="Q58" s="286">
        <v>2</v>
      </c>
      <c r="R58" s="286">
        <v>2</v>
      </c>
      <c r="S58" s="286">
        <v>1</v>
      </c>
      <c r="T58" s="289">
        <f t="shared" si="14"/>
        <v>26</v>
      </c>
      <c r="U58" s="289">
        <f t="shared" ref="U58:U63" si="21">COUNTA(B58:S58)</f>
        <v>18</v>
      </c>
      <c r="V58" s="290">
        <f t="shared" ref="V58:V63" si="22">T58/(2*COUNTA(B58:S58))</f>
        <v>0.72222222222222221</v>
      </c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</row>
    <row r="59" spans="1:40">
      <c r="A59" s="300" t="s">
        <v>57</v>
      </c>
      <c r="B59" s="302">
        <v>2</v>
      </c>
      <c r="C59" s="302">
        <v>0</v>
      </c>
      <c r="D59" s="286">
        <v>2</v>
      </c>
      <c r="E59" s="286"/>
      <c r="F59" s="286"/>
      <c r="G59" s="286">
        <v>0</v>
      </c>
      <c r="H59" s="286">
        <v>1</v>
      </c>
      <c r="I59" s="286"/>
      <c r="J59" s="286">
        <v>1</v>
      </c>
      <c r="K59" s="286">
        <v>1</v>
      </c>
      <c r="L59" s="286">
        <v>1</v>
      </c>
      <c r="M59" s="286"/>
      <c r="N59" s="286">
        <v>2</v>
      </c>
      <c r="O59" s="286">
        <v>2</v>
      </c>
      <c r="P59" s="286">
        <v>2</v>
      </c>
      <c r="Q59" s="286"/>
      <c r="R59" s="286">
        <v>0</v>
      </c>
      <c r="S59" s="286">
        <v>1</v>
      </c>
      <c r="T59" s="289">
        <f t="shared" si="14"/>
        <v>15</v>
      </c>
      <c r="U59" s="289">
        <f t="shared" si="21"/>
        <v>13</v>
      </c>
      <c r="V59" s="290">
        <f t="shared" si="22"/>
        <v>0.57692307692307687</v>
      </c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6"/>
      <c r="AJ59" s="286"/>
      <c r="AK59" s="286"/>
      <c r="AL59" s="286"/>
      <c r="AM59" s="286"/>
      <c r="AN59" s="286"/>
    </row>
    <row r="60" spans="1:40">
      <c r="A60" s="300" t="s">
        <v>58</v>
      </c>
      <c r="B60" s="302">
        <v>0</v>
      </c>
      <c r="C60" s="302">
        <v>2</v>
      </c>
      <c r="D60" s="286">
        <v>0</v>
      </c>
      <c r="E60" s="286">
        <v>0</v>
      </c>
      <c r="F60" s="286">
        <v>2</v>
      </c>
      <c r="G60" s="286">
        <v>1</v>
      </c>
      <c r="H60" s="286">
        <v>0</v>
      </c>
      <c r="I60" s="286">
        <v>2</v>
      </c>
      <c r="J60" s="286">
        <v>0</v>
      </c>
      <c r="K60" s="286"/>
      <c r="L60" s="286"/>
      <c r="M60" s="286">
        <v>2</v>
      </c>
      <c r="N60" s="286">
        <v>0</v>
      </c>
      <c r="O60" s="286"/>
      <c r="P60" s="286">
        <v>2</v>
      </c>
      <c r="Q60" s="286">
        <v>2</v>
      </c>
      <c r="R60" s="286">
        <v>0</v>
      </c>
      <c r="S60" s="286"/>
      <c r="T60" s="289">
        <f t="shared" si="14"/>
        <v>13</v>
      </c>
      <c r="U60" s="289">
        <f t="shared" si="21"/>
        <v>14</v>
      </c>
      <c r="V60" s="290">
        <f t="shared" si="22"/>
        <v>0.4642857142857143</v>
      </c>
      <c r="W60" s="286"/>
      <c r="X60" s="286"/>
      <c r="Y60" s="286"/>
      <c r="Z60" s="286"/>
      <c r="AA60" s="286"/>
      <c r="AB60" s="286"/>
      <c r="AC60" s="286"/>
      <c r="AD60" s="286"/>
      <c r="AE60" s="286"/>
      <c r="AF60" s="286"/>
      <c r="AG60" s="286"/>
      <c r="AH60" s="286"/>
      <c r="AI60" s="286"/>
      <c r="AJ60" s="286"/>
      <c r="AK60" s="286"/>
      <c r="AL60" s="286"/>
      <c r="AM60" s="286"/>
      <c r="AN60" s="286"/>
    </row>
    <row r="61" spans="1:40">
      <c r="A61" s="300" t="s">
        <v>59</v>
      </c>
      <c r="B61" s="302"/>
      <c r="C61" s="302">
        <v>0</v>
      </c>
      <c r="D61" s="286"/>
      <c r="E61" s="286">
        <v>0</v>
      </c>
      <c r="F61" s="286">
        <v>1</v>
      </c>
      <c r="G61" s="286"/>
      <c r="H61" s="286"/>
      <c r="I61" s="286">
        <v>0</v>
      </c>
      <c r="J61" s="286"/>
      <c r="K61" s="286"/>
      <c r="L61" s="286"/>
      <c r="M61" s="286">
        <v>0</v>
      </c>
      <c r="N61" s="286"/>
      <c r="O61" s="286"/>
      <c r="P61" s="286"/>
      <c r="Q61" s="286">
        <v>1</v>
      </c>
      <c r="R61" s="286"/>
      <c r="S61" s="286"/>
      <c r="T61" s="289">
        <f t="shared" si="14"/>
        <v>2</v>
      </c>
      <c r="U61" s="289">
        <f t="shared" si="21"/>
        <v>6</v>
      </c>
      <c r="V61" s="290">
        <f t="shared" si="22"/>
        <v>0.16666666666666666</v>
      </c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6"/>
      <c r="AN61" s="286"/>
    </row>
    <row r="62" spans="1:40">
      <c r="A62" s="300" t="s">
        <v>61</v>
      </c>
      <c r="B62" s="302">
        <v>2</v>
      </c>
      <c r="C62" s="302"/>
      <c r="D62" s="286">
        <v>0</v>
      </c>
      <c r="E62" s="286">
        <v>2</v>
      </c>
      <c r="F62" s="286">
        <v>0</v>
      </c>
      <c r="G62" s="286">
        <v>2</v>
      </c>
      <c r="H62" s="286">
        <v>0</v>
      </c>
      <c r="I62" s="286">
        <v>2</v>
      </c>
      <c r="J62" s="286">
        <v>2</v>
      </c>
      <c r="K62" s="286">
        <v>1</v>
      </c>
      <c r="L62" s="286">
        <v>0</v>
      </c>
      <c r="M62" s="286">
        <v>1</v>
      </c>
      <c r="N62" s="286">
        <v>2</v>
      </c>
      <c r="O62" s="286">
        <v>2</v>
      </c>
      <c r="P62" s="286">
        <v>1</v>
      </c>
      <c r="Q62" s="286"/>
      <c r="R62" s="286">
        <v>0</v>
      </c>
      <c r="S62" s="286">
        <v>1</v>
      </c>
      <c r="T62" s="289">
        <f t="shared" si="14"/>
        <v>18</v>
      </c>
      <c r="U62" s="289">
        <f t="shared" si="21"/>
        <v>16</v>
      </c>
      <c r="V62" s="290">
        <f t="shared" si="22"/>
        <v>0.5625</v>
      </c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86"/>
    </row>
    <row r="63" spans="1:40">
      <c r="A63" s="300" t="s">
        <v>64</v>
      </c>
      <c r="B63" s="286"/>
      <c r="C63" s="286"/>
      <c r="D63" s="286"/>
      <c r="E63" s="286"/>
      <c r="F63" s="286"/>
      <c r="G63" s="286"/>
      <c r="H63" s="286"/>
      <c r="I63" s="286"/>
      <c r="J63" s="302"/>
      <c r="K63" s="302">
        <v>2</v>
      </c>
      <c r="L63" s="286">
        <v>0</v>
      </c>
      <c r="M63" s="286"/>
      <c r="N63" s="286"/>
      <c r="O63" s="286">
        <v>0</v>
      </c>
      <c r="P63" s="286"/>
      <c r="Q63" s="286">
        <v>2</v>
      </c>
      <c r="R63" s="286"/>
      <c r="S63" s="286">
        <v>0</v>
      </c>
      <c r="T63" s="289">
        <f t="shared" si="14"/>
        <v>4</v>
      </c>
      <c r="U63" s="289">
        <f t="shared" si="21"/>
        <v>5</v>
      </c>
      <c r="V63" s="290">
        <f t="shared" si="22"/>
        <v>0.4</v>
      </c>
      <c r="W63" s="286"/>
      <c r="X63" s="286"/>
      <c r="Y63" s="286"/>
      <c r="Z63" s="286"/>
      <c r="AA63" s="286"/>
      <c r="AB63" s="286"/>
      <c r="AC63" s="286"/>
      <c r="AD63" s="286"/>
      <c r="AE63" s="286"/>
      <c r="AF63" s="286"/>
      <c r="AG63" s="286"/>
      <c r="AH63" s="286"/>
      <c r="AI63" s="286"/>
      <c r="AJ63" s="286"/>
      <c r="AK63" s="286"/>
      <c r="AL63" s="286"/>
      <c r="AM63" s="286"/>
      <c r="AN63" s="286"/>
    </row>
    <row r="64" spans="1:40" s="299" customFormat="1" ht="14.4">
      <c r="A64" s="303" t="s">
        <v>255</v>
      </c>
      <c r="B64" s="285">
        <f t="shared" ref="B64:S64" si="23">SUM(B65:B69)</f>
        <v>2</v>
      </c>
      <c r="C64" s="285">
        <f t="shared" si="23"/>
        <v>4</v>
      </c>
      <c r="D64" s="285">
        <f t="shared" si="23"/>
        <v>2</v>
      </c>
      <c r="E64" s="285">
        <f t="shared" si="23"/>
        <v>4</v>
      </c>
      <c r="F64" s="285">
        <f t="shared" si="23"/>
        <v>4</v>
      </c>
      <c r="G64" s="285">
        <f t="shared" si="23"/>
        <v>3</v>
      </c>
      <c r="H64" s="285">
        <f t="shared" si="23"/>
        <v>3</v>
      </c>
      <c r="I64" s="285">
        <f t="shared" si="23"/>
        <v>7</v>
      </c>
      <c r="J64" s="285">
        <f t="shared" si="23"/>
        <v>3</v>
      </c>
      <c r="K64" s="285">
        <f t="shared" si="23"/>
        <v>6</v>
      </c>
      <c r="L64" s="285">
        <f t="shared" si="23"/>
        <v>7</v>
      </c>
      <c r="M64" s="285">
        <f t="shared" si="23"/>
        <v>4</v>
      </c>
      <c r="N64" s="285">
        <f t="shared" si="23"/>
        <v>4</v>
      </c>
      <c r="O64" s="285">
        <f t="shared" si="23"/>
        <v>2</v>
      </c>
      <c r="P64" s="285">
        <f t="shared" si="23"/>
        <v>6</v>
      </c>
      <c r="Q64" s="285">
        <f t="shared" si="23"/>
        <v>6</v>
      </c>
      <c r="R64" s="285">
        <f t="shared" si="23"/>
        <v>5</v>
      </c>
      <c r="S64" s="285">
        <f t="shared" si="23"/>
        <v>6</v>
      </c>
      <c r="T64" s="295">
        <f t="shared" si="14"/>
        <v>78</v>
      </c>
      <c r="U64" s="295">
        <f>SUM(U65:U69)</f>
        <v>72</v>
      </c>
      <c r="V64" s="296">
        <v>0.54</v>
      </c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  <c r="AG64" s="298"/>
      <c r="AH64" s="298"/>
      <c r="AI64" s="298"/>
      <c r="AJ64" s="298"/>
      <c r="AK64" s="298"/>
      <c r="AL64" s="298"/>
      <c r="AM64" s="298"/>
      <c r="AN64" s="298"/>
    </row>
    <row r="65" spans="1:40">
      <c r="A65" s="300" t="s">
        <v>76</v>
      </c>
      <c r="B65" s="286"/>
      <c r="C65" s="286"/>
      <c r="D65" s="286"/>
      <c r="E65" s="286"/>
      <c r="F65" s="286"/>
      <c r="G65" s="286">
        <v>2</v>
      </c>
      <c r="H65" s="286">
        <v>2</v>
      </c>
      <c r="I65" s="286">
        <v>2</v>
      </c>
      <c r="J65" s="286">
        <v>0</v>
      </c>
      <c r="K65" s="286">
        <v>2</v>
      </c>
      <c r="L65" s="286">
        <v>2</v>
      </c>
      <c r="M65" s="286">
        <v>1</v>
      </c>
      <c r="N65" s="286">
        <v>2</v>
      </c>
      <c r="O65" s="286">
        <v>0</v>
      </c>
      <c r="P65" s="286">
        <v>2</v>
      </c>
      <c r="Q65" s="286">
        <v>2</v>
      </c>
      <c r="R65" s="286">
        <v>2</v>
      </c>
      <c r="S65" s="286">
        <v>2</v>
      </c>
      <c r="T65" s="289">
        <f t="shared" si="14"/>
        <v>21</v>
      </c>
      <c r="U65" s="289">
        <f>COUNTA(B65:S65)</f>
        <v>13</v>
      </c>
      <c r="V65" s="290">
        <f>T65/(2*COUNTA(B65:S65))</f>
        <v>0.80769230769230771</v>
      </c>
      <c r="W65" s="286"/>
      <c r="X65" s="286"/>
      <c r="Y65" s="286"/>
      <c r="Z65" s="286"/>
      <c r="AA65" s="286"/>
      <c r="AB65" s="286"/>
      <c r="AC65" s="286"/>
      <c r="AD65" s="286"/>
      <c r="AE65" s="286"/>
      <c r="AF65" s="286"/>
      <c r="AG65" s="286"/>
      <c r="AH65" s="286"/>
      <c r="AI65" s="286"/>
      <c r="AJ65" s="286"/>
      <c r="AK65" s="286"/>
      <c r="AL65" s="286"/>
      <c r="AM65" s="286"/>
      <c r="AN65" s="286"/>
    </row>
    <row r="66" spans="1:40">
      <c r="A66" s="300" t="s">
        <v>78</v>
      </c>
      <c r="B66" s="302">
        <v>2</v>
      </c>
      <c r="C66" s="302">
        <v>1</v>
      </c>
      <c r="D66" s="286">
        <v>0</v>
      </c>
      <c r="E66" s="286">
        <v>2</v>
      </c>
      <c r="F66" s="286">
        <v>1</v>
      </c>
      <c r="G66" s="286">
        <v>1</v>
      </c>
      <c r="H66" s="286">
        <v>0</v>
      </c>
      <c r="I66" s="286">
        <v>2</v>
      </c>
      <c r="J66" s="286">
        <v>1</v>
      </c>
      <c r="K66" s="286">
        <v>2</v>
      </c>
      <c r="L66" s="286">
        <v>2</v>
      </c>
      <c r="M66" s="286">
        <v>1</v>
      </c>
      <c r="N66" s="286">
        <v>2</v>
      </c>
      <c r="O66" s="286">
        <v>2</v>
      </c>
      <c r="P66" s="286">
        <v>2</v>
      </c>
      <c r="Q66" s="286">
        <v>2</v>
      </c>
      <c r="R66" s="286">
        <v>2</v>
      </c>
      <c r="S66" s="286">
        <v>2</v>
      </c>
      <c r="T66" s="289">
        <f t="shared" si="14"/>
        <v>27</v>
      </c>
      <c r="U66" s="289">
        <f>COUNTA(B66:S66)</f>
        <v>18</v>
      </c>
      <c r="V66" s="290">
        <f>T66/(2*COUNTA(B66:S66))</f>
        <v>0.75</v>
      </c>
      <c r="W66" s="286"/>
      <c r="X66" s="286"/>
      <c r="Y66" s="286"/>
      <c r="Z66" s="286"/>
      <c r="AA66" s="286"/>
      <c r="AB66" s="286"/>
      <c r="AC66" s="286"/>
      <c r="AD66" s="286"/>
      <c r="AE66" s="286"/>
      <c r="AF66" s="286"/>
      <c r="AG66" s="286"/>
      <c r="AH66" s="286"/>
      <c r="AI66" s="286"/>
      <c r="AJ66" s="286"/>
      <c r="AK66" s="286"/>
      <c r="AL66" s="286"/>
      <c r="AM66" s="286"/>
      <c r="AN66" s="286"/>
    </row>
    <row r="67" spans="1:40">
      <c r="A67" s="300" t="s">
        <v>79</v>
      </c>
      <c r="B67" s="302">
        <v>0</v>
      </c>
      <c r="C67" s="302">
        <v>0</v>
      </c>
      <c r="D67" s="286">
        <v>0</v>
      </c>
      <c r="E67" s="286">
        <v>2</v>
      </c>
      <c r="F67" s="286">
        <v>1</v>
      </c>
      <c r="G67" s="286">
        <v>0</v>
      </c>
      <c r="H67" s="286">
        <v>1</v>
      </c>
      <c r="I67" s="286">
        <v>1</v>
      </c>
      <c r="J67" s="286">
        <v>2</v>
      </c>
      <c r="K67" s="286">
        <v>2</v>
      </c>
      <c r="L67" s="286">
        <v>1</v>
      </c>
      <c r="M67" s="286">
        <v>2</v>
      </c>
      <c r="N67" s="286">
        <v>0</v>
      </c>
      <c r="O67" s="286">
        <v>0</v>
      </c>
      <c r="P67" s="286">
        <v>2</v>
      </c>
      <c r="Q67" s="286">
        <v>0</v>
      </c>
      <c r="R67" s="286">
        <v>0</v>
      </c>
      <c r="S67" s="286">
        <v>2</v>
      </c>
      <c r="T67" s="289">
        <f t="shared" si="14"/>
        <v>16</v>
      </c>
      <c r="U67" s="289">
        <f>COUNTA(B67:S67)</f>
        <v>18</v>
      </c>
      <c r="V67" s="290">
        <f>T67/(2*COUNTA(B67:S67))</f>
        <v>0.44444444444444442</v>
      </c>
      <c r="W67" s="286"/>
      <c r="X67" s="286"/>
      <c r="Y67" s="286"/>
      <c r="Z67" s="286"/>
      <c r="AA67" s="286"/>
      <c r="AB67" s="286"/>
      <c r="AC67" s="286"/>
      <c r="AD67" s="286"/>
      <c r="AE67" s="286"/>
      <c r="AF67" s="286"/>
      <c r="AG67" s="286"/>
      <c r="AH67" s="286"/>
      <c r="AI67" s="286"/>
      <c r="AJ67" s="286"/>
      <c r="AK67" s="286"/>
      <c r="AL67" s="286"/>
      <c r="AM67" s="286"/>
      <c r="AN67" s="286"/>
    </row>
    <row r="68" spans="1:40">
      <c r="A68" s="300" t="s">
        <v>80</v>
      </c>
      <c r="B68" s="302">
        <v>0</v>
      </c>
      <c r="C68" s="302">
        <v>2</v>
      </c>
      <c r="D68" s="286">
        <v>2</v>
      </c>
      <c r="E68" s="286">
        <v>0</v>
      </c>
      <c r="F68" s="286">
        <v>2</v>
      </c>
      <c r="G68" s="286">
        <v>0</v>
      </c>
      <c r="H68" s="286"/>
      <c r="I68" s="286">
        <v>2</v>
      </c>
      <c r="J68" s="286"/>
      <c r="K68" s="286">
        <v>0</v>
      </c>
      <c r="L68" s="286">
        <v>2</v>
      </c>
      <c r="M68" s="286">
        <v>0</v>
      </c>
      <c r="N68" s="286"/>
      <c r="O68" s="286">
        <v>0</v>
      </c>
      <c r="P68" s="286"/>
      <c r="Q68" s="286">
        <v>2</v>
      </c>
      <c r="R68" s="286"/>
      <c r="S68" s="286"/>
      <c r="T68" s="289">
        <f t="shared" si="14"/>
        <v>12</v>
      </c>
      <c r="U68" s="289">
        <f>COUNTA(B68:S68)</f>
        <v>12</v>
      </c>
      <c r="V68" s="290">
        <f>T68/(2*COUNTA(B68:S68))</f>
        <v>0.5</v>
      </c>
      <c r="W68" s="286"/>
      <c r="X68" s="286"/>
      <c r="Y68" s="286"/>
      <c r="Z68" s="286"/>
      <c r="AA68" s="286"/>
      <c r="AB68" s="286"/>
      <c r="AC68" s="286"/>
      <c r="AD68" s="286"/>
      <c r="AE68" s="286"/>
      <c r="AF68" s="286"/>
      <c r="AG68" s="286"/>
      <c r="AH68" s="286"/>
      <c r="AI68" s="286"/>
      <c r="AJ68" s="286"/>
      <c r="AK68" s="286"/>
      <c r="AL68" s="286"/>
      <c r="AM68" s="286"/>
      <c r="AN68" s="286"/>
    </row>
    <row r="69" spans="1:40">
      <c r="A69" s="300" t="s">
        <v>81</v>
      </c>
      <c r="B69" s="302">
        <v>0</v>
      </c>
      <c r="C69" s="302">
        <v>1</v>
      </c>
      <c r="D69" s="286">
        <v>0</v>
      </c>
      <c r="E69" s="286">
        <v>0</v>
      </c>
      <c r="F69" s="286">
        <v>0</v>
      </c>
      <c r="G69" s="286"/>
      <c r="H69" s="286">
        <v>0</v>
      </c>
      <c r="I69" s="286"/>
      <c r="J69" s="286">
        <v>0</v>
      </c>
      <c r="K69" s="286"/>
      <c r="L69" s="286"/>
      <c r="M69" s="286"/>
      <c r="N69" s="286">
        <v>0</v>
      </c>
      <c r="O69" s="286"/>
      <c r="P69" s="286">
        <v>0</v>
      </c>
      <c r="Q69" s="286"/>
      <c r="R69" s="286">
        <v>1</v>
      </c>
      <c r="S69" s="286">
        <v>0</v>
      </c>
      <c r="T69" s="289">
        <f t="shared" si="14"/>
        <v>2</v>
      </c>
      <c r="U69" s="289">
        <f>COUNTA(B69:S69)</f>
        <v>11</v>
      </c>
      <c r="V69" s="290">
        <f>T69/(2*COUNTA(B69:S69))</f>
        <v>9.0909090909090912E-2</v>
      </c>
      <c r="W69" s="286"/>
      <c r="X69" s="286"/>
      <c r="Y69" s="286"/>
      <c r="Z69" s="286"/>
      <c r="AA69" s="286"/>
      <c r="AB69" s="286"/>
      <c r="AC69" s="286"/>
      <c r="AD69" s="286"/>
      <c r="AE69" s="286"/>
      <c r="AF69" s="286"/>
      <c r="AG69" s="286"/>
      <c r="AH69" s="286"/>
      <c r="AI69" s="286"/>
      <c r="AJ69" s="286"/>
      <c r="AK69" s="286"/>
      <c r="AL69" s="286"/>
      <c r="AM69" s="286"/>
      <c r="AN69" s="286"/>
    </row>
    <row r="70" spans="1:40">
      <c r="A70" s="362" t="s">
        <v>268</v>
      </c>
      <c r="T70" s="289">
        <v>11</v>
      </c>
      <c r="U70" s="289">
        <v>8</v>
      </c>
      <c r="V70" s="290">
        <f>T70/(U70*2)</f>
        <v>0.6875</v>
      </c>
      <c r="W70" s="286"/>
      <c r="X70" s="286"/>
      <c r="Y70" s="286"/>
      <c r="Z70" s="286"/>
      <c r="AA70" s="286"/>
      <c r="AB70" s="286"/>
      <c r="AC70" s="286"/>
      <c r="AD70" s="286"/>
      <c r="AE70" s="286"/>
      <c r="AF70" s="286"/>
      <c r="AG70" s="286"/>
      <c r="AH70" s="286"/>
      <c r="AI70" s="286"/>
      <c r="AJ70" s="286"/>
      <c r="AK70" s="286"/>
      <c r="AL70" s="286"/>
      <c r="AM70" s="286"/>
      <c r="AN70" s="286"/>
    </row>
    <row r="71" spans="1:40">
      <c r="A71" s="304"/>
      <c r="W71" s="286"/>
      <c r="X71" s="286"/>
      <c r="Y71" s="286"/>
      <c r="Z71" s="286"/>
      <c r="AA71" s="286"/>
      <c r="AB71" s="286"/>
      <c r="AC71" s="286"/>
      <c r="AD71" s="286"/>
      <c r="AE71" s="286"/>
      <c r="AF71" s="286"/>
      <c r="AG71" s="286"/>
      <c r="AH71" s="286"/>
      <c r="AI71" s="286"/>
      <c r="AJ71" s="286"/>
      <c r="AK71" s="286"/>
      <c r="AL71" s="286"/>
      <c r="AM71" s="286"/>
      <c r="AN71" s="286"/>
    </row>
    <row r="72" spans="1:40">
      <c r="A72" s="304"/>
      <c r="K72" s="290"/>
      <c r="L72" s="280"/>
      <c r="M72" s="280"/>
      <c r="N72" s="280"/>
      <c r="O72" s="280"/>
      <c r="P72" s="280"/>
      <c r="Q72" s="280"/>
      <c r="R72" s="280"/>
      <c r="S72" s="280"/>
      <c r="T72" s="280"/>
      <c r="U72" s="280"/>
      <c r="V72" s="280"/>
      <c r="W72" s="286"/>
      <c r="X72" s="286"/>
      <c r="Y72" s="286"/>
      <c r="Z72" s="286"/>
      <c r="AA72" s="286"/>
      <c r="AB72" s="286"/>
      <c r="AC72" s="286"/>
      <c r="AD72" s="286"/>
      <c r="AE72" s="286"/>
      <c r="AF72" s="286"/>
      <c r="AG72" s="286"/>
      <c r="AH72" s="286"/>
      <c r="AI72" s="286"/>
      <c r="AJ72" s="286"/>
      <c r="AK72" s="286"/>
      <c r="AL72" s="286"/>
      <c r="AM72" s="286"/>
      <c r="AN72" s="286"/>
    </row>
    <row r="73" spans="1:40">
      <c r="A73" s="305"/>
      <c r="K73" s="290"/>
      <c r="L73" s="280"/>
      <c r="M73" s="280"/>
      <c r="N73" s="280"/>
      <c r="O73" s="280"/>
      <c r="P73" s="280"/>
      <c r="Q73" s="280"/>
      <c r="R73" s="280"/>
      <c r="S73" s="280"/>
      <c r="T73" s="280"/>
      <c r="U73" s="280"/>
      <c r="V73" s="280"/>
    </row>
    <row r="74" spans="1:40" ht="18">
      <c r="A74" s="306"/>
      <c r="K74" s="290"/>
      <c r="L74" s="280"/>
      <c r="M74" s="280"/>
      <c r="N74" s="280"/>
      <c r="O74" s="280"/>
      <c r="P74" s="280"/>
      <c r="Q74" s="280"/>
      <c r="R74" s="280"/>
      <c r="S74" s="280"/>
      <c r="T74" s="280"/>
      <c r="U74" s="280"/>
      <c r="V74" s="280"/>
    </row>
    <row r="75" spans="1:40">
      <c r="A75" s="307"/>
      <c r="K75" s="290"/>
      <c r="L75" s="280"/>
      <c r="M75" s="280"/>
      <c r="N75" s="280"/>
      <c r="O75" s="280"/>
      <c r="P75" s="280"/>
      <c r="Q75" s="280"/>
      <c r="R75" s="280"/>
      <c r="S75" s="280"/>
      <c r="T75" s="280"/>
      <c r="U75" s="280"/>
      <c r="V75" s="280"/>
    </row>
    <row r="76" spans="1:40" ht="14.4">
      <c r="A76" s="308"/>
      <c r="K76" s="280"/>
      <c r="L76" s="280"/>
      <c r="M76" s="280"/>
      <c r="N76" s="280"/>
      <c r="O76" s="280"/>
      <c r="P76" s="280"/>
      <c r="Q76" s="280"/>
      <c r="R76" s="280"/>
      <c r="S76" s="280"/>
      <c r="T76" s="280"/>
      <c r="U76" s="280"/>
      <c r="V76" s="280"/>
    </row>
    <row r="77" spans="1:40" ht="14.4">
      <c r="A77" s="308"/>
      <c r="K77" s="280"/>
      <c r="L77" s="280"/>
      <c r="M77" s="280"/>
      <c r="N77" s="280"/>
      <c r="O77" s="280"/>
      <c r="P77" s="280"/>
      <c r="Q77" s="280"/>
      <c r="R77" s="280"/>
      <c r="S77" s="280"/>
      <c r="T77" s="280"/>
      <c r="U77" s="280"/>
      <c r="V77" s="280"/>
    </row>
    <row r="78" spans="1:40">
      <c r="P78" s="290"/>
      <c r="Q78" s="280"/>
      <c r="R78" s="280"/>
      <c r="S78" s="280"/>
      <c r="T78" s="280"/>
      <c r="U78" s="280"/>
      <c r="V78" s="280"/>
    </row>
    <row r="79" spans="1:40">
      <c r="P79" s="290"/>
      <c r="Q79" s="280"/>
      <c r="R79" s="280"/>
      <c r="S79" s="280"/>
      <c r="T79" s="280"/>
      <c r="U79" s="280"/>
      <c r="V79" s="280"/>
    </row>
    <row r="80" spans="1:40">
      <c r="P80" s="290"/>
      <c r="Q80" s="280"/>
      <c r="R80" s="280"/>
      <c r="S80" s="280"/>
      <c r="T80" s="280"/>
      <c r="U80" s="280"/>
      <c r="V80" s="280"/>
    </row>
    <row r="81" spans="16:22">
      <c r="P81" s="290"/>
      <c r="Q81" s="280"/>
      <c r="R81" s="280"/>
      <c r="S81" s="280"/>
      <c r="T81" s="280"/>
      <c r="U81" s="280"/>
      <c r="V81" s="280"/>
    </row>
    <row r="82" spans="16:22">
      <c r="P82" s="290"/>
      <c r="Q82" s="280"/>
      <c r="R82" s="280"/>
      <c r="S82" s="280"/>
      <c r="T82" s="280"/>
      <c r="U82" s="280"/>
      <c r="V82" s="280"/>
    </row>
    <row r="83" spans="16:22">
      <c r="P83" s="290"/>
      <c r="Q83" s="280"/>
      <c r="R83" s="280"/>
      <c r="S83" s="280"/>
      <c r="T83" s="280"/>
      <c r="U83" s="280"/>
      <c r="V83" s="280"/>
    </row>
    <row r="84" spans="16:22">
      <c r="P84" s="290"/>
      <c r="Q84" s="280"/>
      <c r="R84" s="280"/>
      <c r="S84" s="280"/>
      <c r="T84" s="280"/>
      <c r="U84" s="280"/>
      <c r="V84" s="28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workbookViewId="0">
      <pane ySplit="2" topLeftCell="A3" activePane="bottomLeft" state="frozen"/>
      <selection pane="bottomLeft" activeCell="M17" sqref="M17"/>
    </sheetView>
  </sheetViews>
  <sheetFormatPr defaultColWidth="8.796875" defaultRowHeight="15.6"/>
  <cols>
    <col min="1" max="1" width="3.5" style="280" bestFit="1" customWidth="1"/>
    <col min="2" max="2" width="23.796875" style="280" bestFit="1" customWidth="1"/>
    <col min="3" max="4" width="8.796875" style="289"/>
    <col min="5" max="5" width="8.796875" style="290"/>
    <col min="6" max="6" width="8.796875" style="280"/>
    <col min="7" max="7" width="3.5" style="280" bestFit="1" customWidth="1"/>
    <col min="8" max="8" width="23.796875" style="280" bestFit="1" customWidth="1"/>
    <col min="9" max="10" width="8.796875" style="289"/>
    <col min="11" max="11" width="8.796875" style="290"/>
    <col min="12" max="16384" width="8.796875" style="280"/>
  </cols>
  <sheetData>
    <row r="1" spans="1:11" ht="17.399999999999999">
      <c r="A1" s="361" t="s">
        <v>184</v>
      </c>
      <c r="B1" s="361"/>
      <c r="C1" s="361"/>
      <c r="D1" s="361"/>
      <c r="E1" s="361"/>
      <c r="G1" s="361" t="s">
        <v>185</v>
      </c>
      <c r="H1" s="361"/>
      <c r="I1" s="361"/>
      <c r="J1" s="361"/>
      <c r="K1" s="361"/>
    </row>
    <row r="2" spans="1:11">
      <c r="A2" s="281"/>
      <c r="B2" s="281"/>
      <c r="C2" s="282" t="s">
        <v>186</v>
      </c>
      <c r="D2" s="282" t="s">
        <v>187</v>
      </c>
      <c r="E2" s="283" t="s">
        <v>188</v>
      </c>
      <c r="G2" s="281"/>
      <c r="H2" s="281"/>
      <c r="I2" s="282" t="s">
        <v>186</v>
      </c>
      <c r="J2" s="282" t="s">
        <v>187</v>
      </c>
      <c r="K2" s="283" t="s">
        <v>188</v>
      </c>
    </row>
    <row r="3" spans="1:11">
      <c r="A3" s="284" t="s">
        <v>189</v>
      </c>
      <c r="B3" s="284" t="s">
        <v>67</v>
      </c>
      <c r="C3" s="285">
        <v>29</v>
      </c>
      <c r="D3" s="286">
        <v>18</v>
      </c>
      <c r="E3" s="287">
        <v>0.80555555555555558</v>
      </c>
      <c r="G3" s="284" t="s">
        <v>189</v>
      </c>
      <c r="H3" s="284" t="s">
        <v>2</v>
      </c>
      <c r="I3" s="286">
        <v>25</v>
      </c>
      <c r="J3" s="286">
        <v>15</v>
      </c>
      <c r="K3" s="288">
        <v>0.83333333333333337</v>
      </c>
    </row>
    <row r="4" spans="1:11">
      <c r="A4" s="284" t="s">
        <v>190</v>
      </c>
      <c r="B4" s="284" t="s">
        <v>35</v>
      </c>
      <c r="C4" s="285">
        <v>27</v>
      </c>
      <c r="D4" s="286">
        <v>18</v>
      </c>
      <c r="E4" s="287">
        <v>0.75</v>
      </c>
      <c r="G4" s="284" t="s">
        <v>190</v>
      </c>
      <c r="H4" s="284" t="s">
        <v>76</v>
      </c>
      <c r="I4" s="286">
        <v>21</v>
      </c>
      <c r="J4" s="286">
        <v>13</v>
      </c>
      <c r="K4" s="288">
        <v>0.80769230769230771</v>
      </c>
    </row>
    <row r="5" spans="1:11">
      <c r="A5" s="284" t="s">
        <v>191</v>
      </c>
      <c r="B5" s="284" t="s">
        <v>78</v>
      </c>
      <c r="C5" s="285">
        <v>27</v>
      </c>
      <c r="D5" s="286">
        <v>18</v>
      </c>
      <c r="E5" s="287">
        <v>0.75</v>
      </c>
      <c r="G5" s="284" t="s">
        <v>191</v>
      </c>
      <c r="H5" s="284" t="s">
        <v>67</v>
      </c>
      <c r="I5" s="286">
        <v>29</v>
      </c>
      <c r="J5" s="286">
        <v>18</v>
      </c>
      <c r="K5" s="288">
        <v>0.80555555555555558</v>
      </c>
    </row>
    <row r="6" spans="1:11">
      <c r="A6" s="284" t="s">
        <v>192</v>
      </c>
      <c r="B6" s="284" t="s">
        <v>87</v>
      </c>
      <c r="C6" s="285">
        <v>26</v>
      </c>
      <c r="D6" s="286">
        <v>18</v>
      </c>
      <c r="E6" s="287">
        <v>0.72222222222222221</v>
      </c>
      <c r="G6" s="284" t="s">
        <v>192</v>
      </c>
      <c r="H6" s="284" t="s">
        <v>17</v>
      </c>
      <c r="I6" s="286">
        <v>16</v>
      </c>
      <c r="J6" s="286">
        <v>10</v>
      </c>
      <c r="K6" s="288">
        <v>0.8</v>
      </c>
    </row>
    <row r="7" spans="1:11">
      <c r="A7" s="284" t="s">
        <v>193</v>
      </c>
      <c r="B7" s="284" t="s">
        <v>54</v>
      </c>
      <c r="C7" s="285">
        <v>26</v>
      </c>
      <c r="D7" s="286">
        <v>18</v>
      </c>
      <c r="E7" s="287">
        <v>0.72222222222222221</v>
      </c>
      <c r="G7" s="284" t="s">
        <v>193</v>
      </c>
      <c r="H7" s="284" t="s">
        <v>35</v>
      </c>
      <c r="I7" s="286">
        <v>27</v>
      </c>
      <c r="J7" s="286">
        <v>18</v>
      </c>
      <c r="K7" s="288">
        <v>0.75</v>
      </c>
    </row>
    <row r="8" spans="1:11">
      <c r="A8" s="284" t="s">
        <v>194</v>
      </c>
      <c r="B8" s="284" t="s">
        <v>2</v>
      </c>
      <c r="C8" s="285">
        <v>25</v>
      </c>
      <c r="D8" s="286">
        <v>15</v>
      </c>
      <c r="E8" s="287">
        <v>0.83333333333333337</v>
      </c>
      <c r="G8" s="284" t="s">
        <v>194</v>
      </c>
      <c r="H8" s="284" t="s">
        <v>78</v>
      </c>
      <c r="I8" s="286">
        <v>27</v>
      </c>
      <c r="J8" s="286">
        <v>18</v>
      </c>
      <c r="K8" s="288">
        <v>0.75</v>
      </c>
    </row>
    <row r="9" spans="1:11">
      <c r="A9" s="284" t="s">
        <v>195</v>
      </c>
      <c r="B9" s="284" t="s">
        <v>49</v>
      </c>
      <c r="C9" s="285">
        <v>23</v>
      </c>
      <c r="D9" s="286">
        <v>17</v>
      </c>
      <c r="E9" s="287">
        <v>0.67647058823529416</v>
      </c>
      <c r="G9" s="284" t="s">
        <v>195</v>
      </c>
      <c r="H9" s="284" t="s">
        <v>87</v>
      </c>
      <c r="I9" s="286">
        <v>26</v>
      </c>
      <c r="J9" s="286">
        <v>18</v>
      </c>
      <c r="K9" s="288">
        <v>0.72222222222222221</v>
      </c>
    </row>
    <row r="10" spans="1:11">
      <c r="A10" s="284" t="s">
        <v>196</v>
      </c>
      <c r="B10" s="284" t="s">
        <v>34</v>
      </c>
      <c r="C10" s="285">
        <v>22</v>
      </c>
      <c r="D10" s="286">
        <v>17</v>
      </c>
      <c r="E10" s="287">
        <v>0.6470588235294118</v>
      </c>
      <c r="G10" s="284" t="s">
        <v>196</v>
      </c>
      <c r="H10" s="284" t="s">
        <v>54</v>
      </c>
      <c r="I10" s="286">
        <v>26</v>
      </c>
      <c r="J10" s="286">
        <v>18</v>
      </c>
      <c r="K10" s="288">
        <v>0.72222222222222221</v>
      </c>
    </row>
    <row r="11" spans="1:11">
      <c r="A11" s="284" t="s">
        <v>197</v>
      </c>
      <c r="B11" s="284" t="s">
        <v>76</v>
      </c>
      <c r="C11" s="285">
        <v>21</v>
      </c>
      <c r="D11" s="286">
        <v>13</v>
      </c>
      <c r="E11" s="287">
        <v>0.80769230769230771</v>
      </c>
      <c r="G11" s="284" t="s">
        <v>197</v>
      </c>
      <c r="H11" s="284" t="s">
        <v>6</v>
      </c>
      <c r="I11" s="286">
        <v>11</v>
      </c>
      <c r="J11" s="286">
        <v>8</v>
      </c>
      <c r="K11" s="288">
        <v>0.6875</v>
      </c>
    </row>
    <row r="12" spans="1:11">
      <c r="A12" s="284" t="s">
        <v>198</v>
      </c>
      <c r="B12" s="284" t="s">
        <v>90</v>
      </c>
      <c r="C12" s="285">
        <v>21</v>
      </c>
      <c r="D12" s="286">
        <v>18</v>
      </c>
      <c r="E12" s="287">
        <v>0.58333333333333337</v>
      </c>
      <c r="G12" s="284" t="s">
        <v>198</v>
      </c>
      <c r="H12" s="284" t="s">
        <v>49</v>
      </c>
      <c r="I12" s="286">
        <v>23</v>
      </c>
      <c r="J12" s="286">
        <v>17</v>
      </c>
      <c r="K12" s="288">
        <v>0.67647058823529416</v>
      </c>
    </row>
    <row r="13" spans="1:11">
      <c r="A13" s="284" t="s">
        <v>199</v>
      </c>
      <c r="B13" s="284" t="s">
        <v>46</v>
      </c>
      <c r="C13" s="285">
        <v>20</v>
      </c>
      <c r="D13" s="286">
        <v>18</v>
      </c>
      <c r="E13" s="287">
        <v>0.55555555555555558</v>
      </c>
      <c r="G13" s="284" t="s">
        <v>199</v>
      </c>
      <c r="H13" s="284" t="s">
        <v>71</v>
      </c>
      <c r="I13" s="286">
        <v>8</v>
      </c>
      <c r="J13" s="286">
        <v>6</v>
      </c>
      <c r="K13" s="288">
        <v>0.66666666666666663</v>
      </c>
    </row>
    <row r="14" spans="1:11">
      <c r="A14" s="284" t="s">
        <v>200</v>
      </c>
      <c r="B14" s="284" t="s">
        <v>86</v>
      </c>
      <c r="C14" s="285">
        <v>19</v>
      </c>
      <c r="D14" s="286">
        <v>18</v>
      </c>
      <c r="E14" s="287">
        <v>0.52777777777777779</v>
      </c>
      <c r="G14" s="284" t="s">
        <v>200</v>
      </c>
      <c r="H14" s="284" t="s">
        <v>9</v>
      </c>
      <c r="I14" s="286">
        <v>13</v>
      </c>
      <c r="J14" s="286">
        <v>10</v>
      </c>
      <c r="K14" s="288">
        <v>0.65</v>
      </c>
    </row>
    <row r="15" spans="1:11">
      <c r="A15" s="284" t="s">
        <v>201</v>
      </c>
      <c r="B15" s="284" t="s">
        <v>202</v>
      </c>
      <c r="C15" s="285">
        <v>19</v>
      </c>
      <c r="D15" s="286">
        <v>18</v>
      </c>
      <c r="E15" s="287">
        <v>0.52777777777777779</v>
      </c>
      <c r="G15" s="284" t="s">
        <v>201</v>
      </c>
      <c r="H15" s="284" t="s">
        <v>4</v>
      </c>
      <c r="I15" s="286">
        <v>13</v>
      </c>
      <c r="J15" s="286">
        <v>10</v>
      </c>
      <c r="K15" s="288">
        <v>0.65</v>
      </c>
    </row>
    <row r="16" spans="1:11">
      <c r="A16" s="284" t="s">
        <v>203</v>
      </c>
      <c r="B16" s="284" t="s">
        <v>61</v>
      </c>
      <c r="C16" s="285">
        <v>18</v>
      </c>
      <c r="D16" s="286">
        <v>16</v>
      </c>
      <c r="E16" s="287">
        <v>0.5625</v>
      </c>
      <c r="G16" s="284" t="s">
        <v>203</v>
      </c>
      <c r="H16" s="284" t="s">
        <v>34</v>
      </c>
      <c r="I16" s="286">
        <v>22</v>
      </c>
      <c r="J16" s="286">
        <v>17</v>
      </c>
      <c r="K16" s="288">
        <v>0.6470588235294118</v>
      </c>
    </row>
    <row r="17" spans="1:11">
      <c r="A17" s="284" t="s">
        <v>204</v>
      </c>
      <c r="B17" s="284" t="s">
        <v>38</v>
      </c>
      <c r="C17" s="285">
        <v>18</v>
      </c>
      <c r="D17" s="286">
        <v>18</v>
      </c>
      <c r="E17" s="287">
        <v>0.5</v>
      </c>
      <c r="G17" s="284" t="s">
        <v>204</v>
      </c>
      <c r="H17" s="284" t="s">
        <v>5</v>
      </c>
      <c r="I17" s="286">
        <v>10</v>
      </c>
      <c r="J17" s="286">
        <v>8</v>
      </c>
      <c r="K17" s="288">
        <v>0.625</v>
      </c>
    </row>
    <row r="18" spans="1:11">
      <c r="A18" s="284" t="s">
        <v>205</v>
      </c>
      <c r="B18" s="284" t="s">
        <v>3</v>
      </c>
      <c r="C18" s="285">
        <v>17</v>
      </c>
      <c r="D18" s="286">
        <v>17</v>
      </c>
      <c r="E18" s="287">
        <v>0.5</v>
      </c>
      <c r="G18" s="284" t="s">
        <v>205</v>
      </c>
      <c r="H18" s="284" t="s">
        <v>90</v>
      </c>
      <c r="I18" s="286">
        <v>21</v>
      </c>
      <c r="J18" s="286">
        <v>18</v>
      </c>
      <c r="K18" s="288">
        <v>0.58333333333333337</v>
      </c>
    </row>
    <row r="19" spans="1:11">
      <c r="A19" s="284" t="s">
        <v>206</v>
      </c>
      <c r="B19" s="284" t="s">
        <v>17</v>
      </c>
      <c r="C19" s="285">
        <v>16</v>
      </c>
      <c r="D19" s="286">
        <v>10</v>
      </c>
      <c r="E19" s="287">
        <v>0.8</v>
      </c>
      <c r="G19" s="284" t="s">
        <v>206</v>
      </c>
      <c r="H19" s="284" t="s">
        <v>57</v>
      </c>
      <c r="I19" s="286">
        <v>15</v>
      </c>
      <c r="J19" s="286">
        <v>13</v>
      </c>
      <c r="K19" s="288">
        <v>0.57692307692307687</v>
      </c>
    </row>
    <row r="20" spans="1:11">
      <c r="A20" s="284" t="s">
        <v>207</v>
      </c>
      <c r="B20" s="284" t="s">
        <v>48</v>
      </c>
      <c r="C20" s="285">
        <v>16</v>
      </c>
      <c r="D20" s="286">
        <v>14</v>
      </c>
      <c r="E20" s="287">
        <v>0.5714285714285714</v>
      </c>
      <c r="G20" s="284" t="s">
        <v>207</v>
      </c>
      <c r="H20" s="284" t="s">
        <v>1</v>
      </c>
      <c r="I20" s="286">
        <v>8</v>
      </c>
      <c r="J20" s="286">
        <v>7</v>
      </c>
      <c r="K20" s="288">
        <v>0.5714285714285714</v>
      </c>
    </row>
    <row r="21" spans="1:11">
      <c r="A21" s="284" t="s">
        <v>208</v>
      </c>
      <c r="B21" s="284" t="s">
        <v>72</v>
      </c>
      <c r="C21" s="285">
        <v>16</v>
      </c>
      <c r="D21" s="286">
        <v>18</v>
      </c>
      <c r="E21" s="287">
        <v>0.44444444444444442</v>
      </c>
      <c r="G21" s="284" t="s">
        <v>208</v>
      </c>
      <c r="H21" s="284" t="s">
        <v>48</v>
      </c>
      <c r="I21" s="286">
        <v>16</v>
      </c>
      <c r="J21" s="286">
        <v>14</v>
      </c>
      <c r="K21" s="288">
        <v>0.5714285714285714</v>
      </c>
    </row>
    <row r="22" spans="1:11">
      <c r="A22" s="284" t="s">
        <v>209</v>
      </c>
      <c r="B22" s="284" t="s">
        <v>88</v>
      </c>
      <c r="C22" s="285">
        <v>16</v>
      </c>
      <c r="D22" s="286">
        <v>18</v>
      </c>
      <c r="E22" s="287">
        <v>0.44444444444444442</v>
      </c>
      <c r="G22" s="284" t="s">
        <v>209</v>
      </c>
      <c r="H22" s="284" t="s">
        <v>70</v>
      </c>
      <c r="I22" s="286">
        <v>9</v>
      </c>
      <c r="J22" s="286">
        <v>8</v>
      </c>
      <c r="K22" s="288">
        <v>0.5625</v>
      </c>
    </row>
    <row r="23" spans="1:11">
      <c r="A23" s="284" t="s">
        <v>210</v>
      </c>
      <c r="B23" s="284" t="s">
        <v>211</v>
      </c>
      <c r="C23" s="285">
        <v>16</v>
      </c>
      <c r="D23" s="286">
        <v>18</v>
      </c>
      <c r="E23" s="287">
        <v>0.44444444444444442</v>
      </c>
      <c r="G23" s="284" t="s">
        <v>210</v>
      </c>
      <c r="H23" s="284" t="s">
        <v>61</v>
      </c>
      <c r="I23" s="286">
        <v>18</v>
      </c>
      <c r="J23" s="286">
        <v>16</v>
      </c>
      <c r="K23" s="288">
        <v>0.5625</v>
      </c>
    </row>
    <row r="24" spans="1:11">
      <c r="A24" s="284" t="s">
        <v>212</v>
      </c>
      <c r="B24" s="284" t="s">
        <v>79</v>
      </c>
      <c r="C24" s="285">
        <v>16</v>
      </c>
      <c r="D24" s="286">
        <v>18</v>
      </c>
      <c r="E24" s="287">
        <v>0.44444444444444442</v>
      </c>
      <c r="G24" s="284" t="s">
        <v>212</v>
      </c>
      <c r="H24" s="284" t="s">
        <v>46</v>
      </c>
      <c r="I24" s="286">
        <v>20</v>
      </c>
      <c r="J24" s="286">
        <v>18</v>
      </c>
      <c r="K24" s="288">
        <v>0.55555555555555558</v>
      </c>
    </row>
    <row r="25" spans="1:11">
      <c r="A25" s="284" t="s">
        <v>213</v>
      </c>
      <c r="B25" s="284" t="s">
        <v>57</v>
      </c>
      <c r="C25" s="285">
        <v>15</v>
      </c>
      <c r="D25" s="286">
        <v>13</v>
      </c>
      <c r="E25" s="287">
        <v>0.57692307692307687</v>
      </c>
      <c r="G25" s="284" t="s">
        <v>213</v>
      </c>
      <c r="H25" s="284" t="s">
        <v>27</v>
      </c>
      <c r="I25" s="286">
        <v>13</v>
      </c>
      <c r="J25" s="286">
        <v>12</v>
      </c>
      <c r="K25" s="288">
        <v>0.54166666666666663</v>
      </c>
    </row>
    <row r="26" spans="1:11">
      <c r="A26" s="284" t="s">
        <v>214</v>
      </c>
      <c r="B26" s="284" t="s">
        <v>12</v>
      </c>
      <c r="C26" s="285">
        <v>15</v>
      </c>
      <c r="D26" s="286">
        <v>17</v>
      </c>
      <c r="E26" s="287">
        <v>0.44117647058823528</v>
      </c>
      <c r="G26" s="284" t="s">
        <v>214</v>
      </c>
      <c r="H26" s="284" t="s">
        <v>86</v>
      </c>
      <c r="I26" s="286">
        <v>19</v>
      </c>
      <c r="J26" s="286">
        <v>18</v>
      </c>
      <c r="K26" s="288">
        <v>0.52777777777777779</v>
      </c>
    </row>
    <row r="27" spans="1:11">
      <c r="A27" s="284" t="s">
        <v>215</v>
      </c>
      <c r="B27" s="284" t="s">
        <v>216</v>
      </c>
      <c r="C27" s="285">
        <v>15</v>
      </c>
      <c r="D27" s="286">
        <v>18</v>
      </c>
      <c r="E27" s="287">
        <v>0.41666666666666669</v>
      </c>
      <c r="G27" s="284" t="s">
        <v>215</v>
      </c>
      <c r="H27" s="284" t="s">
        <v>202</v>
      </c>
      <c r="I27" s="286">
        <v>19</v>
      </c>
      <c r="J27" s="286">
        <v>18</v>
      </c>
      <c r="K27" s="288">
        <v>0.52777777777777779</v>
      </c>
    </row>
    <row r="28" spans="1:11">
      <c r="A28" s="284" t="s">
        <v>217</v>
      </c>
      <c r="B28" s="284" t="s">
        <v>9</v>
      </c>
      <c r="C28" s="285">
        <v>13</v>
      </c>
      <c r="D28" s="286">
        <v>10</v>
      </c>
      <c r="E28" s="287">
        <v>0.65</v>
      </c>
      <c r="G28" s="284" t="s">
        <v>217</v>
      </c>
      <c r="H28" s="284" t="s">
        <v>37</v>
      </c>
      <c r="I28" s="286">
        <v>12</v>
      </c>
      <c r="J28" s="286">
        <v>12</v>
      </c>
      <c r="K28" s="288">
        <v>0.5</v>
      </c>
    </row>
    <row r="29" spans="1:11">
      <c r="A29" s="284" t="s">
        <v>218</v>
      </c>
      <c r="B29" s="284" t="s">
        <v>4</v>
      </c>
      <c r="C29" s="285">
        <v>13</v>
      </c>
      <c r="D29" s="286">
        <v>10</v>
      </c>
      <c r="E29" s="287">
        <v>0.65</v>
      </c>
      <c r="G29" s="284" t="s">
        <v>218</v>
      </c>
      <c r="H29" s="284" t="s">
        <v>80</v>
      </c>
      <c r="I29" s="286">
        <v>12</v>
      </c>
      <c r="J29" s="286">
        <v>12</v>
      </c>
      <c r="K29" s="288">
        <v>0.5</v>
      </c>
    </row>
    <row r="30" spans="1:11">
      <c r="A30" s="284" t="s">
        <v>219</v>
      </c>
      <c r="B30" s="284" t="s">
        <v>27</v>
      </c>
      <c r="C30" s="285">
        <v>13</v>
      </c>
      <c r="D30" s="286">
        <v>12</v>
      </c>
      <c r="E30" s="287">
        <v>0.54166666666666663</v>
      </c>
      <c r="G30" s="284" t="s">
        <v>219</v>
      </c>
      <c r="H30" s="284" t="s">
        <v>3</v>
      </c>
      <c r="I30" s="286">
        <v>17</v>
      </c>
      <c r="J30" s="286">
        <v>17</v>
      </c>
      <c r="K30" s="288">
        <v>0.5</v>
      </c>
    </row>
    <row r="31" spans="1:11">
      <c r="A31" s="284" t="s">
        <v>220</v>
      </c>
      <c r="B31" s="284" t="s">
        <v>28</v>
      </c>
      <c r="C31" s="285">
        <v>13</v>
      </c>
      <c r="D31" s="286">
        <v>14</v>
      </c>
      <c r="E31" s="287">
        <v>0.4642857142857143</v>
      </c>
      <c r="G31" s="284" t="s">
        <v>220</v>
      </c>
      <c r="H31" s="284" t="s">
        <v>38</v>
      </c>
      <c r="I31" s="286">
        <v>18</v>
      </c>
      <c r="J31" s="286">
        <v>18</v>
      </c>
      <c r="K31" s="288">
        <v>0.5</v>
      </c>
    </row>
    <row r="32" spans="1:11">
      <c r="A32" s="284" t="s">
        <v>221</v>
      </c>
      <c r="B32" s="284" t="s">
        <v>58</v>
      </c>
      <c r="C32" s="285">
        <v>13</v>
      </c>
      <c r="D32" s="286">
        <v>14</v>
      </c>
      <c r="E32" s="287">
        <v>0.4642857142857143</v>
      </c>
      <c r="G32" s="284" t="s">
        <v>221</v>
      </c>
      <c r="H32" s="284" t="s">
        <v>28</v>
      </c>
      <c r="I32" s="286">
        <v>13</v>
      </c>
      <c r="J32" s="286">
        <v>14</v>
      </c>
      <c r="K32" s="288">
        <v>0.4642857142857143</v>
      </c>
    </row>
    <row r="33" spans="1:11">
      <c r="A33" s="284" t="s">
        <v>222</v>
      </c>
      <c r="B33" s="284" t="s">
        <v>37</v>
      </c>
      <c r="C33" s="285">
        <v>12</v>
      </c>
      <c r="D33" s="286">
        <v>12</v>
      </c>
      <c r="E33" s="287">
        <v>0.5</v>
      </c>
      <c r="G33" s="284" t="s">
        <v>222</v>
      </c>
      <c r="H33" s="284" t="s">
        <v>58</v>
      </c>
      <c r="I33" s="286">
        <v>13</v>
      </c>
      <c r="J33" s="286">
        <v>14</v>
      </c>
      <c r="K33" s="288">
        <v>0.4642857142857143</v>
      </c>
    </row>
    <row r="34" spans="1:11">
      <c r="A34" s="284" t="s">
        <v>223</v>
      </c>
      <c r="B34" s="284" t="s">
        <v>80</v>
      </c>
      <c r="C34" s="285">
        <v>12</v>
      </c>
      <c r="D34" s="286">
        <v>12</v>
      </c>
      <c r="E34" s="287">
        <v>0.5</v>
      </c>
      <c r="G34" s="284" t="s">
        <v>223</v>
      </c>
      <c r="H34" s="284" t="s">
        <v>72</v>
      </c>
      <c r="I34" s="286">
        <v>16</v>
      </c>
      <c r="J34" s="286">
        <v>18</v>
      </c>
      <c r="K34" s="288">
        <v>0.44444444444444442</v>
      </c>
    </row>
    <row r="35" spans="1:11">
      <c r="A35" s="284" t="s">
        <v>224</v>
      </c>
      <c r="B35" s="284" t="s">
        <v>6</v>
      </c>
      <c r="C35" s="285">
        <v>11</v>
      </c>
      <c r="D35" s="286">
        <v>8</v>
      </c>
      <c r="E35" s="287">
        <v>0.6875</v>
      </c>
      <c r="G35" s="284" t="s">
        <v>224</v>
      </c>
      <c r="H35" s="284" t="s">
        <v>88</v>
      </c>
      <c r="I35" s="286">
        <v>16</v>
      </c>
      <c r="J35" s="286">
        <v>18</v>
      </c>
      <c r="K35" s="288">
        <v>0.44444444444444442</v>
      </c>
    </row>
    <row r="36" spans="1:11">
      <c r="A36" s="284" t="s">
        <v>225</v>
      </c>
      <c r="B36" s="284" t="s">
        <v>5</v>
      </c>
      <c r="C36" s="285">
        <v>10</v>
      </c>
      <c r="D36" s="286">
        <v>8</v>
      </c>
      <c r="E36" s="287">
        <v>0.625</v>
      </c>
      <c r="G36" s="284" t="s">
        <v>225</v>
      </c>
      <c r="H36" s="284" t="s">
        <v>211</v>
      </c>
      <c r="I36" s="286">
        <v>16</v>
      </c>
      <c r="J36" s="286">
        <v>18</v>
      </c>
      <c r="K36" s="288">
        <v>0.44444444444444442</v>
      </c>
    </row>
    <row r="37" spans="1:11">
      <c r="A37" s="284" t="s">
        <v>226</v>
      </c>
      <c r="B37" s="284" t="s">
        <v>26</v>
      </c>
      <c r="C37" s="285">
        <v>10</v>
      </c>
      <c r="D37" s="286">
        <v>12</v>
      </c>
      <c r="E37" s="287">
        <v>0.41666666666666669</v>
      </c>
      <c r="G37" s="284" t="s">
        <v>226</v>
      </c>
      <c r="H37" s="284" t="s">
        <v>79</v>
      </c>
      <c r="I37" s="286">
        <v>16</v>
      </c>
      <c r="J37" s="286">
        <v>18</v>
      </c>
      <c r="K37" s="288">
        <v>0.44444444444444442</v>
      </c>
    </row>
    <row r="38" spans="1:11">
      <c r="A38" s="284" t="s">
        <v>227</v>
      </c>
      <c r="B38" s="284" t="s">
        <v>47</v>
      </c>
      <c r="C38" s="285">
        <v>10</v>
      </c>
      <c r="D38" s="286">
        <v>17</v>
      </c>
      <c r="E38" s="287">
        <v>0.29411764705882354</v>
      </c>
      <c r="G38" s="284" t="s">
        <v>227</v>
      </c>
      <c r="H38" s="284" t="s">
        <v>12</v>
      </c>
      <c r="I38" s="286">
        <v>15</v>
      </c>
      <c r="J38" s="286">
        <v>17</v>
      </c>
      <c r="K38" s="288">
        <v>0.44117647058823528</v>
      </c>
    </row>
    <row r="39" spans="1:11">
      <c r="A39" s="284" t="s">
        <v>228</v>
      </c>
      <c r="B39" s="284" t="s">
        <v>70</v>
      </c>
      <c r="C39" s="285">
        <v>9</v>
      </c>
      <c r="D39" s="286">
        <v>8</v>
      </c>
      <c r="E39" s="287">
        <v>0.5625</v>
      </c>
      <c r="G39" s="284" t="s">
        <v>228</v>
      </c>
      <c r="H39" s="284" t="s">
        <v>20</v>
      </c>
      <c r="I39" s="286">
        <v>6</v>
      </c>
      <c r="J39" s="286">
        <v>7</v>
      </c>
      <c r="K39" s="288">
        <v>0.42857142857142855</v>
      </c>
    </row>
    <row r="40" spans="1:11">
      <c r="A40" s="284" t="s">
        <v>229</v>
      </c>
      <c r="B40" s="284" t="s">
        <v>74</v>
      </c>
      <c r="C40" s="285">
        <v>9</v>
      </c>
      <c r="D40" s="286">
        <v>11</v>
      </c>
      <c r="E40" s="287">
        <v>0.40909090909090912</v>
      </c>
      <c r="G40" s="284" t="s">
        <v>229</v>
      </c>
      <c r="H40" s="284" t="s">
        <v>26</v>
      </c>
      <c r="I40" s="286">
        <v>10</v>
      </c>
      <c r="J40" s="286">
        <v>12</v>
      </c>
      <c r="K40" s="288">
        <v>0.41666666666666669</v>
      </c>
    </row>
    <row r="41" spans="1:11">
      <c r="A41" s="284" t="s">
        <v>230</v>
      </c>
      <c r="B41" s="284" t="s">
        <v>71</v>
      </c>
      <c r="C41" s="285">
        <v>8</v>
      </c>
      <c r="D41" s="286">
        <v>6</v>
      </c>
      <c r="E41" s="287">
        <v>0.66666666666666663</v>
      </c>
      <c r="G41" s="284" t="s">
        <v>230</v>
      </c>
      <c r="H41" s="284" t="s">
        <v>216</v>
      </c>
      <c r="I41" s="286">
        <v>15</v>
      </c>
      <c r="J41" s="286">
        <v>18</v>
      </c>
      <c r="K41" s="288">
        <v>0.41666666666666669</v>
      </c>
    </row>
    <row r="42" spans="1:11">
      <c r="A42" s="284" t="s">
        <v>231</v>
      </c>
      <c r="B42" s="284" t="s">
        <v>1</v>
      </c>
      <c r="C42" s="285">
        <v>8</v>
      </c>
      <c r="D42" s="286">
        <v>7</v>
      </c>
      <c r="E42" s="287">
        <v>0.5714285714285714</v>
      </c>
      <c r="G42" s="284" t="s">
        <v>231</v>
      </c>
      <c r="H42" s="284" t="s">
        <v>74</v>
      </c>
      <c r="I42" s="286">
        <v>9</v>
      </c>
      <c r="J42" s="286">
        <v>11</v>
      </c>
      <c r="K42" s="288">
        <v>0.40909090909090912</v>
      </c>
    </row>
    <row r="43" spans="1:11">
      <c r="A43" s="284" t="s">
        <v>232</v>
      </c>
      <c r="B43" s="284" t="s">
        <v>73</v>
      </c>
      <c r="C43" s="285">
        <v>7</v>
      </c>
      <c r="D43" s="286">
        <v>11</v>
      </c>
      <c r="E43" s="287">
        <v>0.31818181818181818</v>
      </c>
      <c r="G43" s="284" t="s">
        <v>232</v>
      </c>
      <c r="H43" s="284" t="s">
        <v>64</v>
      </c>
      <c r="I43" s="286">
        <v>4</v>
      </c>
      <c r="J43" s="286">
        <v>5</v>
      </c>
      <c r="K43" s="288">
        <v>0.4</v>
      </c>
    </row>
    <row r="44" spans="1:11">
      <c r="A44" s="284" t="s">
        <v>233</v>
      </c>
      <c r="B44" s="284" t="s">
        <v>20</v>
      </c>
      <c r="C44" s="285">
        <v>6</v>
      </c>
      <c r="D44" s="286">
        <v>7</v>
      </c>
      <c r="E44" s="287">
        <v>0.42857142857142855</v>
      </c>
      <c r="G44" s="284" t="s">
        <v>233</v>
      </c>
      <c r="H44" s="284" t="s">
        <v>50</v>
      </c>
      <c r="I44" s="286">
        <v>4</v>
      </c>
      <c r="J44" s="286">
        <v>6</v>
      </c>
      <c r="K44" s="288">
        <v>0.33333333333333331</v>
      </c>
    </row>
    <row r="45" spans="1:11">
      <c r="A45" s="284" t="s">
        <v>234</v>
      </c>
      <c r="B45" s="284" t="s">
        <v>29</v>
      </c>
      <c r="C45" s="285">
        <v>6</v>
      </c>
      <c r="D45" s="286">
        <v>9</v>
      </c>
      <c r="E45" s="287">
        <v>0.33333333333333331</v>
      </c>
      <c r="G45" s="284" t="s">
        <v>234</v>
      </c>
      <c r="H45" s="284" t="s">
        <v>29</v>
      </c>
      <c r="I45" s="286">
        <v>6</v>
      </c>
      <c r="J45" s="286">
        <v>9</v>
      </c>
      <c r="K45" s="288">
        <v>0.33333333333333331</v>
      </c>
    </row>
    <row r="46" spans="1:11">
      <c r="A46" s="284" t="s">
        <v>235</v>
      </c>
      <c r="B46" s="284" t="s">
        <v>21</v>
      </c>
      <c r="C46" s="285">
        <v>6</v>
      </c>
      <c r="D46" s="286">
        <v>13</v>
      </c>
      <c r="E46" s="287">
        <v>0.23076923076923078</v>
      </c>
      <c r="G46" s="284" t="s">
        <v>235</v>
      </c>
      <c r="H46" s="284" t="s">
        <v>73</v>
      </c>
      <c r="I46" s="286">
        <v>7</v>
      </c>
      <c r="J46" s="286">
        <v>11</v>
      </c>
      <c r="K46" s="288">
        <v>0.31818181818181818</v>
      </c>
    </row>
    <row r="47" spans="1:11">
      <c r="A47" s="284" t="s">
        <v>236</v>
      </c>
      <c r="B47" s="284" t="s">
        <v>237</v>
      </c>
      <c r="C47" s="285">
        <v>6</v>
      </c>
      <c r="D47" s="286">
        <v>15</v>
      </c>
      <c r="E47" s="287">
        <v>0.2</v>
      </c>
      <c r="G47" s="284" t="s">
        <v>236</v>
      </c>
      <c r="H47" s="284" t="s">
        <v>40</v>
      </c>
      <c r="I47" s="286">
        <v>3</v>
      </c>
      <c r="J47" s="286">
        <v>5</v>
      </c>
      <c r="K47" s="288">
        <v>0.3</v>
      </c>
    </row>
    <row r="48" spans="1:11">
      <c r="A48" s="284" t="s">
        <v>238</v>
      </c>
      <c r="B48" s="284" t="s">
        <v>64</v>
      </c>
      <c r="C48" s="285">
        <v>4</v>
      </c>
      <c r="D48" s="286">
        <v>5</v>
      </c>
      <c r="E48" s="287">
        <v>0.4</v>
      </c>
      <c r="G48" s="284" t="s">
        <v>238</v>
      </c>
      <c r="H48" s="284" t="s">
        <v>47</v>
      </c>
      <c r="I48" s="286">
        <v>10</v>
      </c>
      <c r="J48" s="286">
        <v>17</v>
      </c>
      <c r="K48" s="288">
        <v>0.29411764705882354</v>
      </c>
    </row>
    <row r="49" spans="1:11">
      <c r="A49" s="284" t="s">
        <v>239</v>
      </c>
      <c r="B49" s="284" t="s">
        <v>50</v>
      </c>
      <c r="C49" s="285">
        <v>4</v>
      </c>
      <c r="D49" s="286">
        <v>6</v>
      </c>
      <c r="E49" s="287">
        <v>0.33333333333333331</v>
      </c>
      <c r="G49" s="284" t="s">
        <v>239</v>
      </c>
      <c r="H49" s="284" t="s">
        <v>16</v>
      </c>
      <c r="I49" s="286">
        <v>4</v>
      </c>
      <c r="J49" s="286">
        <v>8</v>
      </c>
      <c r="K49" s="288">
        <v>0.25</v>
      </c>
    </row>
    <row r="50" spans="1:11">
      <c r="A50" s="284" t="s">
        <v>240</v>
      </c>
      <c r="B50" s="284" t="s">
        <v>16</v>
      </c>
      <c r="C50" s="285">
        <v>4</v>
      </c>
      <c r="D50" s="286">
        <v>8</v>
      </c>
      <c r="E50" s="287">
        <v>0.25</v>
      </c>
      <c r="G50" s="284" t="s">
        <v>240</v>
      </c>
      <c r="H50" s="284" t="s">
        <v>21</v>
      </c>
      <c r="I50" s="286">
        <v>6</v>
      </c>
      <c r="J50" s="286">
        <v>13</v>
      </c>
      <c r="K50" s="288">
        <v>0.23076923076923078</v>
      </c>
    </row>
    <row r="51" spans="1:11">
      <c r="A51" s="284" t="s">
        <v>241</v>
      </c>
      <c r="B51" s="284" t="s">
        <v>23</v>
      </c>
      <c r="C51" s="285">
        <v>4</v>
      </c>
      <c r="D51" s="286">
        <v>14</v>
      </c>
      <c r="E51" s="287">
        <v>0.14285714285714285</v>
      </c>
      <c r="G51" s="284" t="s">
        <v>241</v>
      </c>
      <c r="H51" s="284" t="s">
        <v>237</v>
      </c>
      <c r="I51" s="286">
        <v>6</v>
      </c>
      <c r="J51" s="286">
        <v>15</v>
      </c>
      <c r="K51" s="288">
        <v>0.2</v>
      </c>
    </row>
    <row r="52" spans="1:11">
      <c r="A52" s="284" t="s">
        <v>242</v>
      </c>
      <c r="B52" s="284" t="s">
        <v>40</v>
      </c>
      <c r="C52" s="285">
        <v>3</v>
      </c>
      <c r="D52" s="286">
        <v>5</v>
      </c>
      <c r="E52" s="287">
        <v>0.3</v>
      </c>
      <c r="G52" s="284" t="s">
        <v>242</v>
      </c>
      <c r="H52" s="284" t="s">
        <v>59</v>
      </c>
      <c r="I52" s="286">
        <v>2</v>
      </c>
      <c r="J52" s="286">
        <v>6</v>
      </c>
      <c r="K52" s="288">
        <v>0.16666666666666666</v>
      </c>
    </row>
    <row r="53" spans="1:11">
      <c r="A53" s="284" t="s">
        <v>243</v>
      </c>
      <c r="B53" s="284" t="s">
        <v>59</v>
      </c>
      <c r="C53" s="285">
        <v>2</v>
      </c>
      <c r="D53" s="286">
        <v>6</v>
      </c>
      <c r="E53" s="287">
        <v>0.16666666666666666</v>
      </c>
      <c r="G53" s="284" t="s">
        <v>243</v>
      </c>
      <c r="H53" s="284" t="s">
        <v>23</v>
      </c>
      <c r="I53" s="286">
        <v>4</v>
      </c>
      <c r="J53" s="286">
        <v>14</v>
      </c>
      <c r="K53" s="288">
        <v>0.14285714285714285</v>
      </c>
    </row>
    <row r="54" spans="1:11">
      <c r="A54" s="284" t="s">
        <v>244</v>
      </c>
      <c r="B54" s="284" t="s">
        <v>30</v>
      </c>
      <c r="C54" s="285">
        <v>2</v>
      </c>
      <c r="D54" s="286">
        <v>9</v>
      </c>
      <c r="E54" s="287">
        <v>0.1111111111111111</v>
      </c>
      <c r="G54" s="284" t="s">
        <v>244</v>
      </c>
      <c r="H54" s="284" t="s">
        <v>30</v>
      </c>
      <c r="I54" s="286">
        <v>2</v>
      </c>
      <c r="J54" s="286">
        <v>9</v>
      </c>
      <c r="K54" s="288">
        <v>0.1111111111111111</v>
      </c>
    </row>
    <row r="55" spans="1:11">
      <c r="A55" s="284" t="s">
        <v>245</v>
      </c>
      <c r="B55" s="284" t="s">
        <v>81</v>
      </c>
      <c r="C55" s="285">
        <v>2</v>
      </c>
      <c r="D55" s="286">
        <v>11</v>
      </c>
      <c r="E55" s="287">
        <v>9.0909090909090912E-2</v>
      </c>
      <c r="G55" s="284" t="s">
        <v>245</v>
      </c>
      <c r="H55" s="284" t="s">
        <v>81</v>
      </c>
      <c r="I55" s="286">
        <v>2</v>
      </c>
      <c r="J55" s="286">
        <v>11</v>
      </c>
      <c r="K55" s="288">
        <v>9.0909090909090912E-2</v>
      </c>
    </row>
    <row r="56" spans="1:11">
      <c r="A56" s="284" t="s">
        <v>246</v>
      </c>
      <c r="B56" s="284" t="s">
        <v>32</v>
      </c>
      <c r="C56" s="285">
        <v>1</v>
      </c>
      <c r="D56" s="286">
        <v>9</v>
      </c>
      <c r="E56" s="287">
        <v>5.5555555555555552E-2</v>
      </c>
      <c r="G56" s="284" t="s">
        <v>246</v>
      </c>
      <c r="H56" s="284" t="s">
        <v>32</v>
      </c>
      <c r="I56" s="286">
        <v>1</v>
      </c>
      <c r="J56" s="286">
        <v>9</v>
      </c>
      <c r="K56" s="288">
        <v>5.5555555555555552E-2</v>
      </c>
    </row>
    <row r="57" spans="1:11">
      <c r="A57" s="284" t="s">
        <v>247</v>
      </c>
      <c r="B57" s="284" t="s">
        <v>42</v>
      </c>
      <c r="C57" s="285">
        <v>0</v>
      </c>
      <c r="D57" s="286">
        <v>2</v>
      </c>
      <c r="E57" s="287">
        <v>0</v>
      </c>
      <c r="G57" s="284" t="s">
        <v>247</v>
      </c>
      <c r="H57" s="284" t="s">
        <v>42</v>
      </c>
      <c r="I57" s="286">
        <v>0</v>
      </c>
      <c r="J57" s="286">
        <v>2</v>
      </c>
      <c r="K57" s="288">
        <v>0</v>
      </c>
    </row>
    <row r="58" spans="1:11">
      <c r="A58" s="284" t="s">
        <v>248</v>
      </c>
      <c r="B58" s="284" t="s">
        <v>249</v>
      </c>
      <c r="C58" s="285">
        <v>0</v>
      </c>
      <c r="D58" s="286">
        <v>3</v>
      </c>
      <c r="E58" s="287">
        <v>0</v>
      </c>
      <c r="G58" s="284" t="s">
        <v>248</v>
      </c>
      <c r="H58" s="284" t="s">
        <v>249</v>
      </c>
      <c r="I58" s="286">
        <v>0</v>
      </c>
      <c r="J58" s="286">
        <v>3</v>
      </c>
      <c r="K58" s="288">
        <v>0</v>
      </c>
    </row>
    <row r="59" spans="1:11">
      <c r="A59" s="284" t="s">
        <v>250</v>
      </c>
      <c r="B59" s="284" t="s">
        <v>31</v>
      </c>
      <c r="C59" s="285">
        <v>0</v>
      </c>
      <c r="D59" s="286">
        <v>7</v>
      </c>
      <c r="E59" s="287">
        <v>0</v>
      </c>
      <c r="G59" s="284" t="s">
        <v>250</v>
      </c>
      <c r="H59" s="284" t="s">
        <v>31</v>
      </c>
      <c r="I59" s="286">
        <v>0</v>
      </c>
      <c r="J59" s="286">
        <v>7</v>
      </c>
      <c r="K59" s="288">
        <v>0</v>
      </c>
    </row>
    <row r="62" spans="1:11" ht="14.4">
      <c r="E62" s="289"/>
      <c r="K62" s="289"/>
    </row>
    <row r="63" spans="1:11" ht="14.4">
      <c r="E63" s="289"/>
      <c r="K63" s="289"/>
    </row>
    <row r="64" spans="1:11" ht="14.4">
      <c r="E64" s="289"/>
      <c r="K64" s="289"/>
    </row>
    <row r="65" spans="5:11" ht="14.4">
      <c r="E65" s="289"/>
      <c r="K65" s="289"/>
    </row>
    <row r="66" spans="5:11" ht="14.4">
      <c r="E66" s="289"/>
      <c r="K66" s="289"/>
    </row>
    <row r="67" spans="5:11" ht="14.4">
      <c r="E67" s="289"/>
      <c r="K67" s="289"/>
    </row>
    <row r="68" spans="5:11" ht="14.4">
      <c r="E68" s="289"/>
      <c r="K68" s="289"/>
    </row>
    <row r="69" spans="5:11" ht="14.4">
      <c r="E69" s="289"/>
      <c r="K69" s="289"/>
    </row>
    <row r="70" spans="5:11" ht="14.4">
      <c r="E70" s="289"/>
      <c r="K70" s="289"/>
    </row>
    <row r="71" spans="5:11" ht="14.4">
      <c r="E71" s="289"/>
      <c r="K71" s="289"/>
    </row>
    <row r="72" spans="5:11" ht="14.4">
      <c r="E72" s="289"/>
      <c r="K72" s="289"/>
    </row>
    <row r="73" spans="5:11" ht="14.4">
      <c r="E73" s="289"/>
      <c r="K73" s="289"/>
    </row>
    <row r="74" spans="5:11" ht="14.4">
      <c r="E74" s="289"/>
      <c r="K74" s="289"/>
    </row>
  </sheetData>
  <mergeCells count="2">
    <mergeCell ref="A1:E1"/>
    <mergeCell ref="G1:K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S32" sqref="S32"/>
    </sheetView>
  </sheetViews>
  <sheetFormatPr defaultColWidth="8.796875" defaultRowHeight="14.4"/>
  <cols>
    <col min="1" max="1" width="3" style="280" bestFit="1" customWidth="1"/>
    <col min="2" max="2" width="17.5" style="280" bestFit="1" customWidth="1"/>
    <col min="3" max="9" width="8.796875" style="289"/>
    <col min="10" max="16384" width="8.796875" style="280"/>
  </cols>
  <sheetData>
    <row r="1" spans="1:11">
      <c r="B1" s="299" t="s">
        <v>149</v>
      </c>
      <c r="C1" s="295" t="s">
        <v>187</v>
      </c>
      <c r="D1" s="295" t="s">
        <v>256</v>
      </c>
      <c r="E1" s="295" t="s">
        <v>257</v>
      </c>
      <c r="F1" s="295" t="s">
        <v>258</v>
      </c>
      <c r="G1" s="295" t="s">
        <v>259</v>
      </c>
      <c r="H1" s="295" t="s">
        <v>260</v>
      </c>
      <c r="I1" s="295" t="s">
        <v>186</v>
      </c>
      <c r="J1" s="299"/>
      <c r="K1" s="299" t="s">
        <v>158</v>
      </c>
    </row>
    <row r="2" spans="1:11">
      <c r="A2" s="299">
        <v>1</v>
      </c>
      <c r="B2" s="299" t="s">
        <v>177</v>
      </c>
      <c r="C2" s="295">
        <v>9</v>
      </c>
      <c r="D2" s="295">
        <v>7</v>
      </c>
      <c r="E2" s="295">
        <v>0</v>
      </c>
      <c r="F2" s="295">
        <v>2</v>
      </c>
      <c r="G2" s="295">
        <v>90</v>
      </c>
      <c r="H2" s="295">
        <v>54</v>
      </c>
      <c r="I2" s="295">
        <v>21</v>
      </c>
      <c r="J2" s="299"/>
      <c r="K2" s="299">
        <v>36</v>
      </c>
    </row>
    <row r="3" spans="1:11">
      <c r="A3" s="299">
        <v>2</v>
      </c>
      <c r="B3" s="299" t="s">
        <v>160</v>
      </c>
      <c r="C3" s="295">
        <v>9</v>
      </c>
      <c r="D3" s="295">
        <v>5</v>
      </c>
      <c r="E3" s="295">
        <v>1</v>
      </c>
      <c r="F3" s="295">
        <v>3</v>
      </c>
      <c r="G3" s="295">
        <v>82</v>
      </c>
      <c r="H3" s="295">
        <v>62</v>
      </c>
      <c r="I3" s="295">
        <v>16</v>
      </c>
      <c r="J3" s="299"/>
      <c r="K3" s="299">
        <v>20</v>
      </c>
    </row>
    <row r="4" spans="1:11">
      <c r="A4" s="299">
        <v>3</v>
      </c>
      <c r="B4" s="299" t="s">
        <v>179</v>
      </c>
      <c r="C4" s="295">
        <v>9</v>
      </c>
      <c r="D4" s="295">
        <v>5</v>
      </c>
      <c r="E4" s="295">
        <v>1</v>
      </c>
      <c r="F4" s="295">
        <v>3</v>
      </c>
      <c r="G4" s="295">
        <v>82</v>
      </c>
      <c r="H4" s="295">
        <v>62</v>
      </c>
      <c r="I4" s="295">
        <v>16</v>
      </c>
      <c r="J4" s="299"/>
      <c r="K4" s="299">
        <v>20</v>
      </c>
    </row>
    <row r="5" spans="1:11">
      <c r="A5" s="299">
        <v>4</v>
      </c>
      <c r="B5" s="299" t="s">
        <v>178</v>
      </c>
      <c r="C5" s="295">
        <v>9</v>
      </c>
      <c r="D5" s="295">
        <v>5</v>
      </c>
      <c r="E5" s="295">
        <v>1</v>
      </c>
      <c r="F5" s="295">
        <v>3</v>
      </c>
      <c r="G5" s="295">
        <v>78</v>
      </c>
      <c r="H5" s="295">
        <v>66</v>
      </c>
      <c r="I5" s="295">
        <v>16</v>
      </c>
      <c r="J5" s="299"/>
      <c r="K5" s="299">
        <v>12</v>
      </c>
    </row>
    <row r="6" spans="1:11">
      <c r="A6" s="299">
        <v>5</v>
      </c>
      <c r="B6" s="299" t="s">
        <v>162</v>
      </c>
      <c r="C6" s="295">
        <v>9</v>
      </c>
      <c r="D6" s="295">
        <v>5</v>
      </c>
      <c r="E6" s="295">
        <v>0</v>
      </c>
      <c r="F6" s="295">
        <v>4</v>
      </c>
      <c r="G6" s="295">
        <v>78</v>
      </c>
      <c r="H6" s="295">
        <v>66</v>
      </c>
      <c r="I6" s="295">
        <v>15</v>
      </c>
      <c r="J6" s="299"/>
      <c r="K6" s="299">
        <v>12</v>
      </c>
    </row>
    <row r="7" spans="1:11">
      <c r="A7" s="299">
        <v>6</v>
      </c>
      <c r="B7" s="299" t="s">
        <v>181</v>
      </c>
      <c r="C7" s="295">
        <v>9</v>
      </c>
      <c r="D7" s="295">
        <v>5</v>
      </c>
      <c r="E7" s="295">
        <v>0</v>
      </c>
      <c r="F7" s="295">
        <v>4</v>
      </c>
      <c r="G7" s="295">
        <v>78</v>
      </c>
      <c r="H7" s="295">
        <v>66</v>
      </c>
      <c r="I7" s="295">
        <v>15</v>
      </c>
      <c r="J7" s="299"/>
      <c r="K7" s="299">
        <v>12</v>
      </c>
    </row>
    <row r="8" spans="1:11">
      <c r="A8" s="299">
        <v>7</v>
      </c>
      <c r="B8" s="299" t="s">
        <v>165</v>
      </c>
      <c r="C8" s="295">
        <v>9</v>
      </c>
      <c r="D8" s="295">
        <v>5</v>
      </c>
      <c r="E8" s="295">
        <v>0</v>
      </c>
      <c r="F8" s="295">
        <v>4</v>
      </c>
      <c r="G8" s="295">
        <v>73</v>
      </c>
      <c r="H8" s="295">
        <v>71</v>
      </c>
      <c r="I8" s="295">
        <v>15</v>
      </c>
      <c r="J8" s="299"/>
      <c r="K8" s="299">
        <v>2</v>
      </c>
    </row>
    <row r="9" spans="1:11">
      <c r="A9" s="299">
        <v>8</v>
      </c>
      <c r="B9" s="299" t="s">
        <v>180</v>
      </c>
      <c r="C9" s="295">
        <v>9</v>
      </c>
      <c r="D9" s="295">
        <v>2</v>
      </c>
      <c r="E9" s="295">
        <v>1</v>
      </c>
      <c r="F9" s="295">
        <v>6</v>
      </c>
      <c r="G9" s="295">
        <v>58</v>
      </c>
      <c r="H9" s="295">
        <v>86</v>
      </c>
      <c r="I9" s="295">
        <v>7</v>
      </c>
      <c r="J9" s="299"/>
      <c r="K9" s="299">
        <v>-28</v>
      </c>
    </row>
    <row r="10" spans="1:11">
      <c r="A10" s="299">
        <v>9</v>
      </c>
      <c r="B10" s="299" t="s">
        <v>167</v>
      </c>
      <c r="C10" s="295">
        <v>9</v>
      </c>
      <c r="D10" s="295">
        <v>2</v>
      </c>
      <c r="E10" s="295">
        <v>1</v>
      </c>
      <c r="F10" s="295">
        <v>6</v>
      </c>
      <c r="G10" s="295">
        <v>45</v>
      </c>
      <c r="H10" s="295">
        <v>99</v>
      </c>
      <c r="I10" s="295">
        <v>7</v>
      </c>
      <c r="J10" s="299"/>
      <c r="K10" s="299">
        <v>-54</v>
      </c>
    </row>
    <row r="11" spans="1:11">
      <c r="A11" s="299">
        <v>10</v>
      </c>
      <c r="B11" s="299" t="s">
        <v>182</v>
      </c>
      <c r="C11" s="295">
        <v>9</v>
      </c>
      <c r="D11" s="295">
        <v>1</v>
      </c>
      <c r="E11" s="295">
        <v>1</v>
      </c>
      <c r="F11" s="295">
        <v>7</v>
      </c>
      <c r="G11" s="295">
        <v>56</v>
      </c>
      <c r="H11" s="295">
        <v>88</v>
      </c>
      <c r="I11" s="295">
        <v>4</v>
      </c>
      <c r="J11" s="299"/>
      <c r="K11" s="299">
        <v>-32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9"/>
  <sheetViews>
    <sheetView workbookViewId="0">
      <selection activeCell="AP25" sqref="AP25"/>
    </sheetView>
  </sheetViews>
  <sheetFormatPr defaultColWidth="3" defaultRowHeight="15.6"/>
  <cols>
    <col min="1" max="1" width="28.796875" customWidth="1"/>
    <col min="2" max="4" width="3.296875" bestFit="1" customWidth="1"/>
    <col min="6" max="8" width="3.296875" bestFit="1" customWidth="1"/>
    <col min="10" max="12" width="3.296875" bestFit="1" customWidth="1"/>
    <col min="14" max="14" width="4.69921875" bestFit="1" customWidth="1"/>
    <col min="15" max="15" width="3.296875" bestFit="1" customWidth="1"/>
    <col min="16" max="16" width="4.69921875" bestFit="1" customWidth="1"/>
    <col min="18" max="20" width="3.296875" bestFit="1" customWidth="1"/>
    <col min="22" max="24" width="3.296875" bestFit="1" customWidth="1"/>
    <col min="26" max="28" width="3.296875" bestFit="1" customWidth="1"/>
    <col min="30" max="32" width="3.296875" bestFit="1" customWidth="1"/>
    <col min="34" max="36" width="3.296875" bestFit="1" customWidth="1"/>
    <col min="38" max="40" width="3.296875" bestFit="1" customWidth="1"/>
    <col min="43" max="46" width="3.5" bestFit="1" customWidth="1"/>
    <col min="47" max="48" width="3.296875" bestFit="1" customWidth="1"/>
    <col min="49" max="49" width="3.5" customWidth="1"/>
    <col min="50" max="50" width="3.796875" bestFit="1" customWidth="1"/>
    <col min="52" max="52" width="3.19921875" bestFit="1" customWidth="1"/>
  </cols>
  <sheetData>
    <row r="1" spans="1:52" ht="16.2" thickBot="1">
      <c r="A1" s="143" t="s">
        <v>175</v>
      </c>
      <c r="AQ1" s="144" t="s">
        <v>176</v>
      </c>
      <c r="AR1" s="145"/>
      <c r="AS1" s="145"/>
      <c r="AT1" s="145"/>
      <c r="AU1" s="145"/>
      <c r="AV1" s="145"/>
      <c r="AW1" s="145"/>
      <c r="AX1" s="146"/>
      <c r="AY1" s="147"/>
    </row>
    <row r="2" spans="1:52" ht="50.25" customHeight="1" thickTop="1" thickBot="1">
      <c r="A2" s="148" t="s">
        <v>149</v>
      </c>
      <c r="B2" s="149" t="str">
        <f>(A3)</f>
        <v>Csokonyavisonta</v>
      </c>
      <c r="C2" s="150"/>
      <c r="D2" s="151"/>
      <c r="E2" s="151"/>
      <c r="F2" s="152" t="str">
        <f>(A4)</f>
        <v>Vác I</v>
      </c>
      <c r="G2" s="151"/>
      <c r="H2" s="151"/>
      <c r="I2" s="151"/>
      <c r="J2" s="152" t="str">
        <f>(A5)</f>
        <v>Erzsébetváros SE</v>
      </c>
      <c r="K2" s="151"/>
      <c r="L2" s="151"/>
      <c r="M2" s="151"/>
      <c r="N2" s="152" t="str">
        <f>(A6)</f>
        <v>Benfica-Mundial II</v>
      </c>
      <c r="O2" s="151"/>
      <c r="P2" s="151"/>
      <c r="Q2" s="151"/>
      <c r="R2" s="152" t="str">
        <f>(A7)</f>
        <v>Hírös II</v>
      </c>
      <c r="S2" s="151"/>
      <c r="T2" s="151"/>
      <c r="U2" s="151"/>
      <c r="V2" s="239" t="str">
        <f>(A8)</f>
        <v>Vác II</v>
      </c>
      <c r="W2" s="240"/>
      <c r="X2" s="240"/>
      <c r="Y2" s="240"/>
      <c r="Z2" s="241" t="str">
        <f>(A9)</f>
        <v>Komló II</v>
      </c>
      <c r="AA2" s="240"/>
      <c r="AB2" s="240"/>
      <c r="AC2" s="240"/>
      <c r="AD2" s="241" t="str">
        <f>(A10)</f>
        <v>Testvériség SE II</v>
      </c>
      <c r="AE2" s="240"/>
      <c r="AF2" s="240"/>
      <c r="AG2" s="240"/>
      <c r="AH2" s="241" t="str">
        <f>(A11)</f>
        <v>Modern SE</v>
      </c>
      <c r="AI2" s="240"/>
      <c r="AJ2" s="240"/>
      <c r="AK2" s="240"/>
      <c r="AL2" s="241" t="str">
        <f>(A12)</f>
        <v>Soproni MAFC</v>
      </c>
      <c r="AM2" s="240"/>
      <c r="AN2" s="240"/>
      <c r="AO2" s="242"/>
      <c r="AP2" s="243"/>
      <c r="AQ2" s="154" t="s">
        <v>150</v>
      </c>
      <c r="AR2" s="155" t="s">
        <v>151</v>
      </c>
      <c r="AS2" s="155" t="s">
        <v>152</v>
      </c>
      <c r="AT2" s="155" t="s">
        <v>153</v>
      </c>
      <c r="AU2" s="156" t="s">
        <v>154</v>
      </c>
      <c r="AV2" s="156" t="s">
        <v>155</v>
      </c>
      <c r="AW2" s="157" t="s">
        <v>156</v>
      </c>
      <c r="AX2" s="159" t="s">
        <v>157</v>
      </c>
      <c r="AY2" s="160"/>
      <c r="AZ2" s="161" t="s">
        <v>158</v>
      </c>
    </row>
    <row r="3" spans="1:52" ht="18.600000000000001" thickTop="1">
      <c r="A3" s="244" t="s">
        <v>162</v>
      </c>
      <c r="B3" s="163"/>
      <c r="C3" s="164"/>
      <c r="D3" s="164"/>
      <c r="E3" s="164"/>
      <c r="F3" s="245">
        <v>12</v>
      </c>
      <c r="G3" s="166">
        <f>(N65)</f>
        <v>5</v>
      </c>
      <c r="H3" s="166">
        <f>(P65)</f>
        <v>11</v>
      </c>
      <c r="I3" s="167" t="str">
        <f>IF(G3=".","-",IF(G3&gt;H3,"g",IF(G3=H3,"d","v")))</f>
        <v>v</v>
      </c>
      <c r="J3" s="245">
        <v>11</v>
      </c>
      <c r="K3" s="168">
        <f>(N60)</f>
        <v>6</v>
      </c>
      <c r="L3" s="168">
        <f>(P60)</f>
        <v>10</v>
      </c>
      <c r="M3" s="167" t="str">
        <f>IF(K3=".","-",IF(K3&gt;L3,"g",IF(K3=L3,"d","v")))</f>
        <v>v</v>
      </c>
      <c r="N3" s="245">
        <v>10</v>
      </c>
      <c r="O3" s="168">
        <f>(N55)</f>
        <v>7</v>
      </c>
      <c r="P3" s="168">
        <f>(P55)</f>
        <v>9</v>
      </c>
      <c r="Q3" s="167" t="str">
        <f>IF(O3=".","-",IF(O3&gt;P3,"g",IF(O3=P3,"d","v")))</f>
        <v>v</v>
      </c>
      <c r="R3" s="245">
        <v>8</v>
      </c>
      <c r="S3" s="168">
        <f>(N45)</f>
        <v>10</v>
      </c>
      <c r="T3" s="168">
        <f>(P45)</f>
        <v>6</v>
      </c>
      <c r="U3" s="167" t="str">
        <f>IF(S3=".","-",IF(S3&gt;T3,"g",IF(S3=T3,"d","v")))</f>
        <v>g</v>
      </c>
      <c r="V3" s="246">
        <v>6</v>
      </c>
      <c r="W3" s="168">
        <f>(N38)</f>
        <v>10</v>
      </c>
      <c r="X3" s="168">
        <f>(P38)</f>
        <v>6</v>
      </c>
      <c r="Y3" s="167" t="str">
        <f>IF(W3=".","-",IF(W3&gt;X3,"g",IF(W3=X3,"d","v")))</f>
        <v>g</v>
      </c>
      <c r="Z3" s="245">
        <v>5</v>
      </c>
      <c r="AA3" s="168">
        <f>(N32)</f>
        <v>9</v>
      </c>
      <c r="AB3" s="168">
        <f>(P32)</f>
        <v>7</v>
      </c>
      <c r="AC3" s="167" t="str">
        <f t="shared" ref="AC3:AC8" si="0">IF(AA3=".","-",IF(AA3&gt;AB3,"g",IF(AA3=AB3,"d","v")))</f>
        <v>g</v>
      </c>
      <c r="AD3" s="245">
        <v>4</v>
      </c>
      <c r="AE3" s="168">
        <f>(N26)</f>
        <v>5</v>
      </c>
      <c r="AF3" s="168">
        <f>(P26)</f>
        <v>11</v>
      </c>
      <c r="AG3" s="167" t="str">
        <f t="shared" ref="AG3:AG9" si="1">IF(AE3=".","-",IF(AE3&gt;AF3,"g",IF(AE3=AF3,"d","v")))</f>
        <v>v</v>
      </c>
      <c r="AH3" s="245">
        <v>3</v>
      </c>
      <c r="AI3" s="168">
        <f>(N20)</f>
        <v>12</v>
      </c>
      <c r="AJ3" s="168">
        <f>(P20)</f>
        <v>4</v>
      </c>
      <c r="AK3" s="167" t="str">
        <f t="shared" ref="AK3:AK10" si="2">IF(AI3=".","-",IF(AI3&gt;AJ3,"g",IF(AI3=AJ3,"d","v")))</f>
        <v>g</v>
      </c>
      <c r="AL3" s="245">
        <v>2</v>
      </c>
      <c r="AM3" s="168">
        <f>(N14)</f>
        <v>14</v>
      </c>
      <c r="AN3" s="168">
        <f>(P14)</f>
        <v>2</v>
      </c>
      <c r="AO3" s="247" t="str">
        <f t="shared" ref="AO3:AO11" si="3">IF(AM3=".","-",IF(AM3&gt;AN3,"g",IF(AM3=AN3,"d","v")))</f>
        <v>g</v>
      </c>
      <c r="AP3" s="248"/>
      <c r="AQ3" s="170">
        <f t="shared" ref="AQ3:AQ12" si="4">SUM(AR3:AT3)</f>
        <v>9</v>
      </c>
      <c r="AR3" s="171">
        <f t="shared" ref="AR3:AR12" si="5">COUNTIF(B3:AO3,"g")</f>
        <v>5</v>
      </c>
      <c r="AS3" s="171">
        <f t="shared" ref="AS3:AS12" si="6">COUNTIF(B3:AO3,"d")</f>
        <v>0</v>
      </c>
      <c r="AT3" s="171">
        <f t="shared" ref="AT3:AT12" si="7">COUNTIF(B3:AO3,"v")</f>
        <v>4</v>
      </c>
      <c r="AU3" s="172">
        <f>SUM(IF(O3&lt;&gt;".",O3)+IF(S3&lt;&gt;".",S3)+IF(W3&lt;&gt;".",W3)+IF(AA3&lt;&gt;".",AA3)+IF(AE3&lt;&gt;".",AE3)+IF(AI3&lt;&gt;".",AI3)+IF(AM3&lt;&gt;".",AM3)+IF(G3&lt;&gt;".",G3)+IF(K3&lt;&gt;".",K3))</f>
        <v>78</v>
      </c>
      <c r="AV3" s="172">
        <f>SUM(IF(P3&lt;&gt;".",P3)+IF(T3&lt;&gt;".",T3)+IF(X3&lt;&gt;".",X3)+IF(AB3&lt;&gt;".",AB3)+IF(AF3&lt;&gt;".",AF3)+IF(AJ3&lt;&gt;".",AJ3)+IF(AN3&lt;&gt;".",AN3)+IF(H3&lt;&gt;".",H3)+IF(L3&lt;&gt;".",L3))</f>
        <v>66</v>
      </c>
      <c r="AW3" s="173">
        <f t="shared" ref="AW3:AW12" si="8">SUM(AR3*3+AS3*1)</f>
        <v>15</v>
      </c>
      <c r="AX3" s="175">
        <f t="shared" ref="AX3:AX12" si="9">RANK(AW3,$AW$3:$AW$12,0)</f>
        <v>5</v>
      </c>
      <c r="AY3" s="176"/>
      <c r="AZ3" s="177">
        <f t="shared" ref="AZ3:AZ12" si="10">SUM(AU3-AV3)</f>
        <v>12</v>
      </c>
    </row>
    <row r="4" spans="1:52" ht="18">
      <c r="A4" s="249" t="s">
        <v>177</v>
      </c>
      <c r="B4" s="250">
        <v>12</v>
      </c>
      <c r="C4" s="166">
        <f>(P65)</f>
        <v>11</v>
      </c>
      <c r="D4" s="166">
        <f>(N65)</f>
        <v>5</v>
      </c>
      <c r="E4" s="180" t="str">
        <f t="shared" ref="E4:E12" si="11">IF(C4=".","-",IF(C4&gt;D4,"g",IF(C4=D4,"d","v")))</f>
        <v>g</v>
      </c>
      <c r="F4" s="251"/>
      <c r="G4" s="182"/>
      <c r="H4" s="182"/>
      <c r="I4" s="182"/>
      <c r="J4" s="250">
        <v>10</v>
      </c>
      <c r="K4" s="166">
        <f>(N56)</f>
        <v>6</v>
      </c>
      <c r="L4" s="166">
        <f>(P56)</f>
        <v>10</v>
      </c>
      <c r="M4" s="183" t="str">
        <f>IF(K4=".","-",IF(K4&gt;L4,"g",IF(K4=L4,"d","v")))</f>
        <v>v</v>
      </c>
      <c r="N4" s="250">
        <v>8</v>
      </c>
      <c r="O4" s="166">
        <f>(N46)</f>
        <v>11</v>
      </c>
      <c r="P4" s="166">
        <f>(P46)</f>
        <v>5</v>
      </c>
      <c r="Q4" s="183" t="str">
        <f>IF(O4=".","-",IF(O4&gt;P4,"g",IF(O4=P4,"d","v")))</f>
        <v>g</v>
      </c>
      <c r="R4" s="250">
        <v>9</v>
      </c>
      <c r="S4" s="166">
        <f>(N50)</f>
        <v>11</v>
      </c>
      <c r="T4" s="166">
        <f>(P50)</f>
        <v>5</v>
      </c>
      <c r="U4" s="183" t="str">
        <f>IF(S4=".","-",IF(S4&gt;T4,"g",IF(S4=T4,"d","v")))</f>
        <v>g</v>
      </c>
      <c r="V4" s="252">
        <v>5</v>
      </c>
      <c r="W4" s="166">
        <f>(P33)</f>
        <v>7</v>
      </c>
      <c r="X4" s="166">
        <f>(N33)</f>
        <v>9</v>
      </c>
      <c r="Y4" s="183" t="str">
        <f>IF(W4=".","-",IF(W4&gt;X4,"g",IF(W4=X4,"d","v")))</f>
        <v>v</v>
      </c>
      <c r="Z4" s="250">
        <v>4</v>
      </c>
      <c r="AA4" s="166">
        <f>(N27)</f>
        <v>10</v>
      </c>
      <c r="AB4" s="166">
        <f>(P27)</f>
        <v>6</v>
      </c>
      <c r="AC4" s="183" t="str">
        <f t="shared" si="0"/>
        <v>g</v>
      </c>
      <c r="AD4" s="250">
        <v>3</v>
      </c>
      <c r="AE4" s="166">
        <f>(N21)</f>
        <v>10</v>
      </c>
      <c r="AF4" s="166">
        <f>(P21)</f>
        <v>6</v>
      </c>
      <c r="AG4" s="183" t="str">
        <f t="shared" si="1"/>
        <v>g</v>
      </c>
      <c r="AH4" s="250">
        <v>2</v>
      </c>
      <c r="AI4" s="166">
        <f>(N15)</f>
        <v>11</v>
      </c>
      <c r="AJ4" s="166">
        <f>(P15)</f>
        <v>5</v>
      </c>
      <c r="AK4" s="183" t="str">
        <f t="shared" si="2"/>
        <v>g</v>
      </c>
      <c r="AL4" s="250">
        <v>7</v>
      </c>
      <c r="AM4" s="166">
        <f>(N40)</f>
        <v>13</v>
      </c>
      <c r="AN4" s="166">
        <f>(P40)</f>
        <v>3</v>
      </c>
      <c r="AO4" s="253" t="str">
        <f t="shared" si="3"/>
        <v>g</v>
      </c>
      <c r="AP4" s="254"/>
      <c r="AQ4" s="170">
        <f t="shared" si="4"/>
        <v>9</v>
      </c>
      <c r="AR4" s="171">
        <f t="shared" si="5"/>
        <v>7</v>
      </c>
      <c r="AS4" s="171">
        <f t="shared" si="6"/>
        <v>0</v>
      </c>
      <c r="AT4" s="171">
        <f t="shared" si="7"/>
        <v>2</v>
      </c>
      <c r="AU4" s="172">
        <f>SUM(IF(O4&lt;&gt;".",O4)+IF(S4&lt;&gt;".",S4)+IF(W4&lt;&gt;".",W4)+IF(AA4&lt;&gt;".",AA4)+IF(AE4&lt;&gt;".",AE4)+IF(AI4&lt;&gt;".",AI4)+IF(AM4&lt;&gt;".",AM4)+IF(C4&lt;&gt;".",C4)+IF(K4&lt;&gt;".",K4))</f>
        <v>90</v>
      </c>
      <c r="AV4" s="172">
        <f>SUM(IF(P4&lt;&gt;".",P4)+IF(T4&lt;&gt;".",T4)+IF(X4&lt;&gt;".",X4)+IF(AB4&lt;&gt;".",AB4)+IF(AF4&lt;&gt;".",AF4)+IF(AJ4&lt;&gt;".",AJ4)+IF(AN4&lt;&gt;".",AN4)+IF(D4&lt;&gt;".",D4)+IF(L4&lt;&gt;".",L4))</f>
        <v>54</v>
      </c>
      <c r="AW4" s="185">
        <f t="shared" si="8"/>
        <v>21</v>
      </c>
      <c r="AX4" s="175">
        <f t="shared" si="9"/>
        <v>1</v>
      </c>
      <c r="AY4" s="176"/>
      <c r="AZ4" s="177">
        <f t="shared" si="10"/>
        <v>36</v>
      </c>
    </row>
    <row r="5" spans="1:52" ht="18">
      <c r="A5" s="249" t="s">
        <v>178</v>
      </c>
      <c r="B5" s="250">
        <v>11</v>
      </c>
      <c r="C5" s="166">
        <f>(P60)</f>
        <v>10</v>
      </c>
      <c r="D5" s="166">
        <f>(N60)</f>
        <v>6</v>
      </c>
      <c r="E5" s="180" t="str">
        <f t="shared" si="11"/>
        <v>g</v>
      </c>
      <c r="F5" s="250">
        <v>10</v>
      </c>
      <c r="G5" s="166">
        <f>(P56)</f>
        <v>10</v>
      </c>
      <c r="H5" s="166">
        <f>(N56)</f>
        <v>6</v>
      </c>
      <c r="I5" s="180" t="str">
        <f t="shared" ref="I5:I12" si="12">IF(G5=".","-",IF(G5&gt;H5,"g",IF(G5=H5,"d","v")))</f>
        <v>g</v>
      </c>
      <c r="J5" s="251"/>
      <c r="K5" s="182"/>
      <c r="L5" s="182"/>
      <c r="M5" s="182"/>
      <c r="N5" s="250">
        <v>9</v>
      </c>
      <c r="O5" s="166">
        <f>(P51)</f>
        <v>3</v>
      </c>
      <c r="P5" s="166">
        <f>(N51)</f>
        <v>13</v>
      </c>
      <c r="Q5" s="183" t="str">
        <f>IF(O5=".","-",IF(O5&gt;P5,"g",IF(O5=P5,"d","v")))</f>
        <v>v</v>
      </c>
      <c r="R5" s="250">
        <v>12</v>
      </c>
      <c r="S5" s="166">
        <f>(N66)</f>
        <v>6</v>
      </c>
      <c r="T5" s="166">
        <f>(P66)</f>
        <v>10</v>
      </c>
      <c r="U5" s="183" t="str">
        <f>IF(S5=".","-",IF(S5&gt;T5,"g",IF(S5=T5,"d","v")))</f>
        <v>v</v>
      </c>
      <c r="V5" s="252">
        <v>4</v>
      </c>
      <c r="W5" s="166">
        <f>(N28)</f>
        <v>11</v>
      </c>
      <c r="X5" s="166">
        <f>(P28)</f>
        <v>5</v>
      </c>
      <c r="Y5" s="183" t="str">
        <f>IF(W5=".","-",IF(W5&gt;X5,"g",IF(W5=X5,"d","v")))</f>
        <v>g</v>
      </c>
      <c r="Z5" s="250">
        <v>3</v>
      </c>
      <c r="AA5" s="166">
        <f>(N22)</f>
        <v>4</v>
      </c>
      <c r="AB5" s="166">
        <f>(P22)</f>
        <v>12</v>
      </c>
      <c r="AC5" s="183" t="str">
        <f t="shared" si="0"/>
        <v>v</v>
      </c>
      <c r="AD5" s="250">
        <v>1</v>
      </c>
      <c r="AE5" s="166">
        <f>(N16)</f>
        <v>10</v>
      </c>
      <c r="AF5" s="166">
        <f>(P16)</f>
        <v>6</v>
      </c>
      <c r="AG5" s="183" t="str">
        <f t="shared" si="1"/>
        <v>g</v>
      </c>
      <c r="AH5" s="250">
        <v>7</v>
      </c>
      <c r="AI5" s="166">
        <f>(N41)</f>
        <v>8</v>
      </c>
      <c r="AJ5" s="166">
        <f>(P41)</f>
        <v>8</v>
      </c>
      <c r="AK5" s="183" t="str">
        <f t="shared" si="2"/>
        <v>d</v>
      </c>
      <c r="AL5" s="250">
        <v>6</v>
      </c>
      <c r="AM5" s="166">
        <f>(N35)</f>
        <v>16</v>
      </c>
      <c r="AN5" s="166">
        <f>(P35)</f>
        <v>0</v>
      </c>
      <c r="AO5" s="253" t="str">
        <f t="shared" si="3"/>
        <v>g</v>
      </c>
      <c r="AP5" s="254"/>
      <c r="AQ5" s="170">
        <f t="shared" si="4"/>
        <v>9</v>
      </c>
      <c r="AR5" s="171">
        <f t="shared" si="5"/>
        <v>5</v>
      </c>
      <c r="AS5" s="171">
        <f t="shared" si="6"/>
        <v>1</v>
      </c>
      <c r="AT5" s="171">
        <f t="shared" si="7"/>
        <v>3</v>
      </c>
      <c r="AU5" s="172">
        <f>SUM(IF(O5&lt;&gt;".",O5)+IF(S5&lt;&gt;".",S5)+IF(W5&lt;&gt;".",W5)+IF(AA5&lt;&gt;".",AA5)+IF(AE5&lt;&gt;".",AE5)+IF(AI5&lt;&gt;".",AI5)+IF(AM5&lt;&gt;".",AM5)+IF(G5&lt;&gt;".",G5)+IF(C5&lt;&gt;".",C5))</f>
        <v>78</v>
      </c>
      <c r="AV5" s="172">
        <f>SUM(IF(P5&lt;&gt;".",P5)+IF(T5&lt;&gt;".",T5)+IF(X5&lt;&gt;".",X5)+IF(AB5&lt;&gt;".",AB5)+IF(AF5&lt;&gt;".",AF5)+IF(AJ5&lt;&gt;".",AJ5)+IF(AN5&lt;&gt;".",AN5)+IF(H5&lt;&gt;".",H5)+IF(D5&lt;&gt;".",D5))</f>
        <v>66</v>
      </c>
      <c r="AW5" s="185">
        <f t="shared" si="8"/>
        <v>16</v>
      </c>
      <c r="AX5" s="175">
        <f t="shared" si="9"/>
        <v>2</v>
      </c>
      <c r="AY5" s="176"/>
      <c r="AZ5" s="177">
        <f t="shared" si="10"/>
        <v>12</v>
      </c>
    </row>
    <row r="6" spans="1:52" ht="18">
      <c r="A6" s="249" t="s">
        <v>160</v>
      </c>
      <c r="B6" s="250">
        <v>10</v>
      </c>
      <c r="C6" s="166">
        <f>(P55)</f>
        <v>9</v>
      </c>
      <c r="D6" s="166">
        <f>(N55)</f>
        <v>7</v>
      </c>
      <c r="E6" s="180" t="str">
        <f t="shared" si="11"/>
        <v>g</v>
      </c>
      <c r="F6" s="250">
        <v>8</v>
      </c>
      <c r="G6" s="166">
        <f>(P46)</f>
        <v>5</v>
      </c>
      <c r="H6" s="166">
        <f>(N46)</f>
        <v>11</v>
      </c>
      <c r="I6" s="180" t="str">
        <f t="shared" si="12"/>
        <v>v</v>
      </c>
      <c r="J6" s="250">
        <v>9</v>
      </c>
      <c r="K6" s="166">
        <f>(N51)</f>
        <v>13</v>
      </c>
      <c r="L6" s="166">
        <f>(P51)</f>
        <v>3</v>
      </c>
      <c r="M6" s="180" t="str">
        <f t="shared" ref="M6:M12" si="13">IF(K6=".","-",IF(K6&gt;L6,"g",IF(K6=L6,"d","v")))</f>
        <v>g</v>
      </c>
      <c r="N6" s="251"/>
      <c r="O6" s="182"/>
      <c r="P6" s="182"/>
      <c r="Q6" s="182"/>
      <c r="R6" s="250">
        <v>11</v>
      </c>
      <c r="S6" s="166">
        <f>(P61)</f>
        <v>8</v>
      </c>
      <c r="T6" s="166">
        <f>(N61)</f>
        <v>8</v>
      </c>
      <c r="U6" s="183" t="str">
        <f>IF(S6=".","-",IF(S6&gt;T6,"g",IF(S6=T6,"d","v")))</f>
        <v>d</v>
      </c>
      <c r="V6" s="252">
        <v>3</v>
      </c>
      <c r="W6" s="166">
        <f>(N23)</f>
        <v>14</v>
      </c>
      <c r="X6" s="166">
        <f>(P23)</f>
        <v>2</v>
      </c>
      <c r="Y6" s="183" t="str">
        <f>IF(W6=".","-",IF(W6&gt;X6,"g",IF(W6=X6,"d","v")))</f>
        <v>g</v>
      </c>
      <c r="Z6" s="250">
        <v>2</v>
      </c>
      <c r="AA6" s="166">
        <f>(N17)</f>
        <v>5</v>
      </c>
      <c r="AB6" s="166">
        <f>(P17)</f>
        <v>11</v>
      </c>
      <c r="AC6" s="183" t="str">
        <f t="shared" si="0"/>
        <v>v</v>
      </c>
      <c r="AD6" s="250">
        <v>7</v>
      </c>
      <c r="AE6" s="166">
        <f>(N42)</f>
        <v>9</v>
      </c>
      <c r="AF6" s="166">
        <f>(P42)</f>
        <v>7</v>
      </c>
      <c r="AG6" s="183" t="str">
        <f t="shared" si="1"/>
        <v>g</v>
      </c>
      <c r="AH6" s="250">
        <v>6</v>
      </c>
      <c r="AI6" s="166">
        <f>(N36)</f>
        <v>7</v>
      </c>
      <c r="AJ6" s="166">
        <f>(P36)</f>
        <v>9</v>
      </c>
      <c r="AK6" s="183" t="str">
        <f t="shared" si="2"/>
        <v>v</v>
      </c>
      <c r="AL6" s="250">
        <v>5</v>
      </c>
      <c r="AM6" s="166">
        <f>(N30)</f>
        <v>12</v>
      </c>
      <c r="AN6" s="166">
        <f>(P30)</f>
        <v>4</v>
      </c>
      <c r="AO6" s="253" t="str">
        <f t="shared" si="3"/>
        <v>g</v>
      </c>
      <c r="AP6" s="254"/>
      <c r="AQ6" s="170">
        <f t="shared" si="4"/>
        <v>9</v>
      </c>
      <c r="AR6" s="171">
        <f t="shared" si="5"/>
        <v>5</v>
      </c>
      <c r="AS6" s="171">
        <f t="shared" si="6"/>
        <v>1</v>
      </c>
      <c r="AT6" s="171">
        <f t="shared" si="7"/>
        <v>3</v>
      </c>
      <c r="AU6" s="172">
        <f>SUM(IF(C6&lt;&gt;".",C6)+IF(S6&lt;&gt;".",S6)+IF(W6&lt;&gt;".",W6)+IF(AA6&lt;&gt;".",AA6)+IF(AE6&lt;&gt;".",AE6)+IF(AI6&lt;&gt;".",AI6)+IF(AM6&lt;&gt;".",AM6)+IF(G6&lt;&gt;".",G6)+IF(K6&lt;&gt;".",K6))</f>
        <v>82</v>
      </c>
      <c r="AV6" s="172">
        <f>SUM(IF(D6&lt;&gt;".",D6)+IF(T6&lt;&gt;".",T6)+IF(X6&lt;&gt;".",X6)+IF(AB6&lt;&gt;".",AB6)+IF(AF6&lt;&gt;".",AF6)+IF(AJ6&lt;&gt;".",AJ6)+IF(AN6&lt;&gt;".",AN6)+IF(H6&lt;&gt;".",H6)+IF(L6&lt;&gt;".",L6))</f>
        <v>62</v>
      </c>
      <c r="AW6" s="185">
        <f t="shared" si="8"/>
        <v>16</v>
      </c>
      <c r="AX6" s="175">
        <f t="shared" si="9"/>
        <v>2</v>
      </c>
      <c r="AY6" s="176"/>
      <c r="AZ6" s="177">
        <f t="shared" si="10"/>
        <v>20</v>
      </c>
    </row>
    <row r="7" spans="1:52" ht="18.600000000000001" thickBot="1">
      <c r="A7" s="244" t="s">
        <v>179</v>
      </c>
      <c r="B7" s="250">
        <v>8</v>
      </c>
      <c r="C7" s="166">
        <f>(P45)</f>
        <v>6</v>
      </c>
      <c r="D7" s="166">
        <f>(N45)</f>
        <v>10</v>
      </c>
      <c r="E7" s="180" t="str">
        <f t="shared" si="11"/>
        <v>v</v>
      </c>
      <c r="F7" s="250">
        <v>9</v>
      </c>
      <c r="G7" s="166">
        <f>(P50)</f>
        <v>5</v>
      </c>
      <c r="H7" s="166">
        <f>(N50)</f>
        <v>11</v>
      </c>
      <c r="I7" s="180" t="str">
        <f t="shared" si="12"/>
        <v>v</v>
      </c>
      <c r="J7" s="250">
        <v>12</v>
      </c>
      <c r="K7" s="166">
        <f>(P66)</f>
        <v>10</v>
      </c>
      <c r="L7" s="166">
        <f>(N66)</f>
        <v>6</v>
      </c>
      <c r="M7" s="180" t="str">
        <f t="shared" si="13"/>
        <v>g</v>
      </c>
      <c r="N7" s="250">
        <v>11</v>
      </c>
      <c r="O7" s="166">
        <f>(N61)</f>
        <v>8</v>
      </c>
      <c r="P7" s="166">
        <f>(P61)</f>
        <v>8</v>
      </c>
      <c r="Q7" s="180" t="str">
        <f t="shared" ref="Q7:Q12" si="14">IF(O7=".","-",IF(O7&gt;P7,"g",IF(O7=P7,"d","v")))</f>
        <v>d</v>
      </c>
      <c r="R7" s="251"/>
      <c r="S7" s="182"/>
      <c r="T7" s="182"/>
      <c r="U7" s="182"/>
      <c r="V7" s="255">
        <v>2</v>
      </c>
      <c r="W7" s="256">
        <f>(N18)</f>
        <v>10</v>
      </c>
      <c r="X7" s="256">
        <f>(P18)</f>
        <v>6</v>
      </c>
      <c r="Y7" s="257" t="str">
        <f>IF(W7=".","-",IF(W7&gt;X7,"g",IF(W7=X7,"d","v")))</f>
        <v>g</v>
      </c>
      <c r="Z7" s="258">
        <v>7</v>
      </c>
      <c r="AA7" s="256">
        <f>(N43)</f>
        <v>10</v>
      </c>
      <c r="AB7" s="256">
        <f>(P43)</f>
        <v>6</v>
      </c>
      <c r="AC7" s="257" t="str">
        <f t="shared" si="0"/>
        <v>g</v>
      </c>
      <c r="AD7" s="258">
        <v>6</v>
      </c>
      <c r="AE7" s="256">
        <f>(P37)</f>
        <v>7</v>
      </c>
      <c r="AF7" s="256">
        <f>(N37)</f>
        <v>9</v>
      </c>
      <c r="AG7" s="257" t="str">
        <f t="shared" si="1"/>
        <v>v</v>
      </c>
      <c r="AH7" s="258">
        <v>5</v>
      </c>
      <c r="AI7" s="256">
        <f>(N31)</f>
        <v>12</v>
      </c>
      <c r="AJ7" s="256">
        <f>(P31)</f>
        <v>4</v>
      </c>
      <c r="AK7" s="257" t="str">
        <f t="shared" si="2"/>
        <v>g</v>
      </c>
      <c r="AL7" s="258">
        <v>4</v>
      </c>
      <c r="AM7" s="256">
        <f>(N25)</f>
        <v>14</v>
      </c>
      <c r="AN7" s="256">
        <f>(P25)</f>
        <v>2</v>
      </c>
      <c r="AO7" s="259" t="str">
        <f t="shared" si="3"/>
        <v>g</v>
      </c>
      <c r="AP7" s="254"/>
      <c r="AQ7" s="170">
        <f t="shared" si="4"/>
        <v>9</v>
      </c>
      <c r="AR7" s="171">
        <f t="shared" si="5"/>
        <v>5</v>
      </c>
      <c r="AS7" s="171">
        <f t="shared" si="6"/>
        <v>1</v>
      </c>
      <c r="AT7" s="171">
        <f t="shared" si="7"/>
        <v>3</v>
      </c>
      <c r="AU7" s="172">
        <f>SUM(IF(O7&lt;&gt;".",O7)+IF(C7&lt;&gt;".",C7)+IF(W7&lt;&gt;".",W7)+IF(AA7&lt;&gt;".",AA7)+IF(AE7&lt;&gt;".",AE7)+IF(AI7&lt;&gt;".",AI7)+IF(AM7&lt;&gt;".",AM7)+IF(G7&lt;&gt;".",G7)+IF(K7&lt;&gt;".",K7))</f>
        <v>82</v>
      </c>
      <c r="AV7" s="172">
        <f>SUM(IF(P7&lt;&gt;".",P7)+IF(D7&lt;&gt;".",D7)+IF(X7&lt;&gt;".",X7)+IF(AB7&lt;&gt;".",AB7)+IF(AF7&lt;&gt;".",AF7)+IF(AJ7&lt;&gt;".",AJ7)+IF(AN7&lt;&gt;".",AN7)+IF(H7&lt;&gt;".",H7)+IF(L7&lt;&gt;".",L7))</f>
        <v>62</v>
      </c>
      <c r="AW7" s="185">
        <f t="shared" si="8"/>
        <v>16</v>
      </c>
      <c r="AX7" s="175">
        <f t="shared" si="9"/>
        <v>2</v>
      </c>
      <c r="AY7" s="176"/>
      <c r="AZ7" s="177">
        <f t="shared" si="10"/>
        <v>20</v>
      </c>
    </row>
    <row r="8" spans="1:52" ht="18">
      <c r="A8" s="249" t="s">
        <v>180</v>
      </c>
      <c r="B8" s="250">
        <v>6</v>
      </c>
      <c r="C8" s="166">
        <f>(P38)</f>
        <v>6</v>
      </c>
      <c r="D8" s="166">
        <f>(N38)</f>
        <v>10</v>
      </c>
      <c r="E8" s="180" t="str">
        <f t="shared" si="11"/>
        <v>v</v>
      </c>
      <c r="F8" s="250">
        <v>5</v>
      </c>
      <c r="G8" s="166">
        <f>(N33)</f>
        <v>9</v>
      </c>
      <c r="H8" s="166">
        <f>(P33)</f>
        <v>7</v>
      </c>
      <c r="I8" s="180" t="str">
        <f t="shared" si="12"/>
        <v>g</v>
      </c>
      <c r="J8" s="250">
        <v>4</v>
      </c>
      <c r="K8" s="166">
        <f>(P28)</f>
        <v>5</v>
      </c>
      <c r="L8" s="166">
        <f>(N28)</f>
        <v>11</v>
      </c>
      <c r="M8" s="180" t="str">
        <f t="shared" si="13"/>
        <v>v</v>
      </c>
      <c r="N8" s="250">
        <v>3</v>
      </c>
      <c r="O8" s="166">
        <f>(P23)</f>
        <v>2</v>
      </c>
      <c r="P8" s="166">
        <f>(N23)</f>
        <v>14</v>
      </c>
      <c r="Q8" s="180" t="str">
        <f t="shared" si="14"/>
        <v>v</v>
      </c>
      <c r="R8" s="250">
        <v>2</v>
      </c>
      <c r="S8" s="166">
        <f>(P18)</f>
        <v>6</v>
      </c>
      <c r="T8" s="166">
        <f>(N18)</f>
        <v>10</v>
      </c>
      <c r="U8" s="180" t="str">
        <f>IF(S8=".","-",IF(S8&gt;T8,"g",IF(S8=T8,"d","v")))</f>
        <v>v</v>
      </c>
      <c r="V8" s="260"/>
      <c r="W8" s="194"/>
      <c r="X8" s="194"/>
      <c r="Y8" s="194"/>
      <c r="Z8" s="261">
        <v>12</v>
      </c>
      <c r="AA8" s="192">
        <f>(N67)</f>
        <v>7</v>
      </c>
      <c r="AB8" s="192">
        <f>(P67)</f>
        <v>9</v>
      </c>
      <c r="AC8" s="180" t="str">
        <f t="shared" si="0"/>
        <v>v</v>
      </c>
      <c r="AD8" s="261">
        <v>11</v>
      </c>
      <c r="AE8" s="192">
        <f>(N62)</f>
        <v>6</v>
      </c>
      <c r="AF8" s="192">
        <f>(P62)</f>
        <v>10</v>
      </c>
      <c r="AG8" s="180" t="str">
        <f t="shared" si="1"/>
        <v>v</v>
      </c>
      <c r="AH8" s="261">
        <v>10</v>
      </c>
      <c r="AI8" s="192">
        <f>(N57)</f>
        <v>9</v>
      </c>
      <c r="AJ8" s="192">
        <f>(P57)</f>
        <v>7</v>
      </c>
      <c r="AK8" s="180" t="str">
        <f t="shared" si="2"/>
        <v>g</v>
      </c>
      <c r="AL8" s="261">
        <v>8</v>
      </c>
      <c r="AM8" s="192">
        <f>(N47)</f>
        <v>8</v>
      </c>
      <c r="AN8" s="192">
        <f>(P47)</f>
        <v>8</v>
      </c>
      <c r="AO8" s="180" t="str">
        <f t="shared" si="3"/>
        <v>d</v>
      </c>
      <c r="AP8" s="184"/>
      <c r="AQ8" s="170">
        <f t="shared" si="4"/>
        <v>9</v>
      </c>
      <c r="AR8" s="171">
        <f t="shared" si="5"/>
        <v>2</v>
      </c>
      <c r="AS8" s="171">
        <f t="shared" si="6"/>
        <v>1</v>
      </c>
      <c r="AT8" s="171">
        <f t="shared" si="7"/>
        <v>6</v>
      </c>
      <c r="AU8" s="172">
        <f>SUM(IF(O8&lt;&gt;".",O8)+IF(S8&lt;&gt;".",S8)+IF(C8&lt;&gt;".",C8)+IF(AA8&lt;&gt;".",AA8)+IF(AE8&lt;&gt;".",AE8)+IF(AI8&lt;&gt;".",AI8)+IF(AM8&lt;&gt;".",AM8)+IF(G8&lt;&gt;".",G8)+IF(K8&lt;&gt;".",K8))</f>
        <v>58</v>
      </c>
      <c r="AV8" s="172">
        <f>SUM(IF(P8&lt;&gt;".",P8)+IF(T8&lt;&gt;".",T8)+IF(D8&lt;&gt;".",D8)+IF(AB8&lt;&gt;".",AB8)+IF(AF8&lt;&gt;".",AF8)+IF(AJ8&lt;&gt;".",AJ8)+IF(AN8&lt;&gt;".",AN8)+IF(H8&lt;&gt;".",H8)+IF(L8&lt;&gt;".",L8))</f>
        <v>86</v>
      </c>
      <c r="AW8" s="185">
        <f t="shared" si="8"/>
        <v>7</v>
      </c>
      <c r="AX8" s="175">
        <f t="shared" si="9"/>
        <v>8</v>
      </c>
      <c r="AY8" s="176"/>
      <c r="AZ8" s="177">
        <f t="shared" si="10"/>
        <v>-28</v>
      </c>
    </row>
    <row r="9" spans="1:52" ht="18">
      <c r="A9" s="244" t="s">
        <v>181</v>
      </c>
      <c r="B9" s="250">
        <v>5</v>
      </c>
      <c r="C9" s="166">
        <f>(P32)</f>
        <v>7</v>
      </c>
      <c r="D9" s="166">
        <f>(N32)</f>
        <v>9</v>
      </c>
      <c r="E9" s="180" t="str">
        <f t="shared" si="11"/>
        <v>v</v>
      </c>
      <c r="F9" s="250">
        <v>4</v>
      </c>
      <c r="G9" s="166">
        <f>(P27)</f>
        <v>6</v>
      </c>
      <c r="H9" s="166">
        <f>(N27)</f>
        <v>10</v>
      </c>
      <c r="I9" s="180" t="str">
        <f t="shared" si="12"/>
        <v>v</v>
      </c>
      <c r="J9" s="250">
        <v>3</v>
      </c>
      <c r="K9" s="166">
        <f>(P22)</f>
        <v>12</v>
      </c>
      <c r="L9" s="166">
        <f>(N22)</f>
        <v>4</v>
      </c>
      <c r="M9" s="180" t="str">
        <f t="shared" si="13"/>
        <v>g</v>
      </c>
      <c r="N9" s="250">
        <v>2</v>
      </c>
      <c r="O9" s="166">
        <f>(P17)</f>
        <v>11</v>
      </c>
      <c r="P9" s="166">
        <f>(N17)</f>
        <v>5</v>
      </c>
      <c r="Q9" s="180" t="str">
        <f t="shared" si="14"/>
        <v>g</v>
      </c>
      <c r="R9" s="250">
        <v>7</v>
      </c>
      <c r="S9" s="166">
        <f>(P43)</f>
        <v>6</v>
      </c>
      <c r="T9" s="166">
        <f>(N43)</f>
        <v>10</v>
      </c>
      <c r="U9" s="180" t="str">
        <f>IF(S9=".","-",IF(S9&gt;T9,"g",IF(S9=T9,"d","v")))</f>
        <v>v</v>
      </c>
      <c r="V9" s="250">
        <v>12</v>
      </c>
      <c r="W9" s="166">
        <f>(P67)</f>
        <v>9</v>
      </c>
      <c r="X9" s="166">
        <f>(N67)</f>
        <v>7</v>
      </c>
      <c r="Y9" s="180" t="str">
        <f>IF(W9=".","-",IF(W9&gt;X9,"g",IF(W9=X9,"d","v")))</f>
        <v>g</v>
      </c>
      <c r="Z9" s="251"/>
      <c r="AA9" s="182"/>
      <c r="AB9" s="182"/>
      <c r="AC9" s="182"/>
      <c r="AD9" s="250">
        <v>10</v>
      </c>
      <c r="AE9" s="166">
        <f>(N58)</f>
        <v>10</v>
      </c>
      <c r="AF9" s="166">
        <f>(P58)</f>
        <v>6</v>
      </c>
      <c r="AG9" s="183" t="str">
        <f t="shared" si="1"/>
        <v>g</v>
      </c>
      <c r="AH9" s="250">
        <v>8</v>
      </c>
      <c r="AI9" s="166">
        <f>(N48)</f>
        <v>11</v>
      </c>
      <c r="AJ9" s="166">
        <f>(P48)</f>
        <v>5</v>
      </c>
      <c r="AK9" s="183" t="str">
        <f t="shared" si="2"/>
        <v>g</v>
      </c>
      <c r="AL9" s="250">
        <v>9</v>
      </c>
      <c r="AM9" s="166">
        <f>(N52)</f>
        <v>6</v>
      </c>
      <c r="AN9" s="166">
        <f>(P52)</f>
        <v>10</v>
      </c>
      <c r="AO9" s="183" t="str">
        <f t="shared" si="3"/>
        <v>v</v>
      </c>
      <c r="AP9" s="184"/>
      <c r="AQ9" s="170">
        <f t="shared" si="4"/>
        <v>9</v>
      </c>
      <c r="AR9" s="171">
        <f t="shared" si="5"/>
        <v>5</v>
      </c>
      <c r="AS9" s="171">
        <f t="shared" si="6"/>
        <v>0</v>
      </c>
      <c r="AT9" s="171">
        <f t="shared" si="7"/>
        <v>4</v>
      </c>
      <c r="AU9" s="172">
        <f>SUM(IF(O9&lt;&gt;".",O9)+IF(S9&lt;&gt;".",S9)+IF(W9&lt;&gt;".",W9)+IF(C9&lt;&gt;".",C9)+IF(AE9&lt;&gt;".",AE9)+IF(AI9&lt;&gt;".",AI9)+IF(AM9&lt;&gt;".",AM9)+IF(G9&lt;&gt;".",G9)+IF(K9&lt;&gt;".",K9))</f>
        <v>78</v>
      </c>
      <c r="AV9" s="172">
        <f>SUM(IF(P9&lt;&gt;".",P9)+IF(T9&lt;&gt;".",T9)+IF(X9&lt;&gt;".",X9)+IF(D9&lt;&gt;".",D9)+IF(AF9&lt;&gt;".",AF9)+IF(AJ9&lt;&gt;".",AJ9)+IF(AN9&lt;&gt;".",AN9)+IF(H9&lt;&gt;".",H9)+IF(L9&lt;&gt;".",L9))</f>
        <v>66</v>
      </c>
      <c r="AW9" s="185">
        <f t="shared" si="8"/>
        <v>15</v>
      </c>
      <c r="AX9" s="175">
        <f t="shared" si="9"/>
        <v>5</v>
      </c>
      <c r="AY9" s="176"/>
      <c r="AZ9" s="177">
        <f t="shared" si="10"/>
        <v>12</v>
      </c>
    </row>
    <row r="10" spans="1:52" s="190" customFormat="1" ht="18">
      <c r="A10" s="249" t="s">
        <v>165</v>
      </c>
      <c r="B10" s="250">
        <v>4</v>
      </c>
      <c r="C10" s="166">
        <f>(P26)</f>
        <v>11</v>
      </c>
      <c r="D10" s="166">
        <f>(N26)</f>
        <v>5</v>
      </c>
      <c r="E10" s="183" t="str">
        <f t="shared" si="11"/>
        <v>g</v>
      </c>
      <c r="F10" s="250">
        <v>3</v>
      </c>
      <c r="G10" s="166">
        <f>(P21)</f>
        <v>6</v>
      </c>
      <c r="H10" s="166">
        <f>(N21)</f>
        <v>10</v>
      </c>
      <c r="I10" s="183" t="str">
        <f t="shared" si="12"/>
        <v>v</v>
      </c>
      <c r="J10" s="250">
        <v>1</v>
      </c>
      <c r="K10" s="166">
        <f>(P16)</f>
        <v>6</v>
      </c>
      <c r="L10" s="166">
        <f>(N16)</f>
        <v>10</v>
      </c>
      <c r="M10" s="183" t="str">
        <f t="shared" si="13"/>
        <v>v</v>
      </c>
      <c r="N10" s="250">
        <v>7</v>
      </c>
      <c r="O10" s="166">
        <f>(P42)</f>
        <v>7</v>
      </c>
      <c r="P10" s="166">
        <f>(N42)</f>
        <v>9</v>
      </c>
      <c r="Q10" s="183" t="str">
        <f t="shared" si="14"/>
        <v>v</v>
      </c>
      <c r="R10" s="250">
        <v>6</v>
      </c>
      <c r="S10" s="166">
        <f>(N37)</f>
        <v>9</v>
      </c>
      <c r="T10" s="166">
        <f>(P37)</f>
        <v>7</v>
      </c>
      <c r="U10" s="183" t="str">
        <f>IF(S10=".","-",IF(S10&gt;T10,"g",IF(S10=T10,"d","v")))</f>
        <v>g</v>
      </c>
      <c r="V10" s="250">
        <v>11</v>
      </c>
      <c r="W10" s="166">
        <f>(P62)</f>
        <v>10</v>
      </c>
      <c r="X10" s="166">
        <f>(N62)</f>
        <v>6</v>
      </c>
      <c r="Y10" s="183" t="str">
        <f>IF(W10=".","-",IF(W10&gt;X10,"g",IF(W10=X10,"d","v")))</f>
        <v>g</v>
      </c>
      <c r="Z10" s="250">
        <v>10</v>
      </c>
      <c r="AA10" s="166">
        <f>(P58)</f>
        <v>6</v>
      </c>
      <c r="AB10" s="166">
        <f>(N58)</f>
        <v>10</v>
      </c>
      <c r="AC10" s="183" t="str">
        <f>IF(AA10=".","-",IF(AA10&gt;AB10,"g",IF(AA10=AB10,"d","v")))</f>
        <v>v</v>
      </c>
      <c r="AD10" s="251"/>
      <c r="AE10" s="182"/>
      <c r="AF10" s="182"/>
      <c r="AG10" s="182"/>
      <c r="AH10" s="250">
        <v>9</v>
      </c>
      <c r="AI10" s="166">
        <f>(N53)</f>
        <v>9</v>
      </c>
      <c r="AJ10" s="166">
        <f>(P53)</f>
        <v>7</v>
      </c>
      <c r="AK10" s="183" t="str">
        <f t="shared" si="2"/>
        <v>g</v>
      </c>
      <c r="AL10" s="250">
        <v>12</v>
      </c>
      <c r="AM10" s="166">
        <f>(N68)</f>
        <v>9</v>
      </c>
      <c r="AN10" s="166">
        <f>(P68)</f>
        <v>7</v>
      </c>
      <c r="AO10" s="187" t="str">
        <f t="shared" si="3"/>
        <v>g</v>
      </c>
      <c r="AP10" s="188"/>
      <c r="AQ10" s="170">
        <f t="shared" si="4"/>
        <v>9</v>
      </c>
      <c r="AR10" s="171">
        <f t="shared" si="5"/>
        <v>5</v>
      </c>
      <c r="AS10" s="171">
        <f t="shared" si="6"/>
        <v>0</v>
      </c>
      <c r="AT10" s="171">
        <f t="shared" si="7"/>
        <v>4</v>
      </c>
      <c r="AU10" s="172">
        <f>SUM(IF(O10&lt;&gt;".",O10)+IF(S10&lt;&gt;".",S10)+IF(W10&lt;&gt;".",W10)+IF(AA10&lt;&gt;".",AA10)+IF(C10&lt;&gt;".",C10)+IF(AI10&lt;&gt;".",AI10)+IF(AM10&lt;&gt;".",AM10)+IF(G10&lt;&gt;".",G10)+IF(K10&lt;&gt;".",K10))</f>
        <v>73</v>
      </c>
      <c r="AV10" s="172">
        <f>SUM(IF(P10&lt;&gt;".",P10)+IF(T10&lt;&gt;".",T10)+IF(X10&lt;&gt;".",X10)+IF(AB10&lt;&gt;".",AB10)+IF(D10&lt;&gt;".",D10)+IF(AJ10&lt;&gt;".",AJ10)+IF(AN10&lt;&gt;".",AN10)+IF(H10&lt;&gt;".",H10)+IF(L10&lt;&gt;".",L10))</f>
        <v>71</v>
      </c>
      <c r="AW10" s="189">
        <f t="shared" si="8"/>
        <v>15</v>
      </c>
      <c r="AX10" s="175">
        <f t="shared" si="9"/>
        <v>5</v>
      </c>
      <c r="AY10" s="176"/>
      <c r="AZ10" s="177">
        <f t="shared" si="10"/>
        <v>2</v>
      </c>
    </row>
    <row r="11" spans="1:52" ht="18">
      <c r="A11" s="249" t="s">
        <v>182</v>
      </c>
      <c r="B11" s="261">
        <v>3</v>
      </c>
      <c r="C11" s="192">
        <f>(P20)</f>
        <v>4</v>
      </c>
      <c r="D11" s="192">
        <f>(N20)</f>
        <v>12</v>
      </c>
      <c r="E11" s="180" t="str">
        <f t="shared" si="11"/>
        <v>v</v>
      </c>
      <c r="F11" s="261">
        <v>2</v>
      </c>
      <c r="G11" s="192">
        <f>(P15)</f>
        <v>5</v>
      </c>
      <c r="H11" s="192">
        <f>(N15)</f>
        <v>11</v>
      </c>
      <c r="I11" s="180" t="str">
        <f t="shared" si="12"/>
        <v>v</v>
      </c>
      <c r="J11" s="261">
        <v>7</v>
      </c>
      <c r="K11" s="192">
        <f>(P41)</f>
        <v>8</v>
      </c>
      <c r="L11" s="192">
        <f>(N41)</f>
        <v>8</v>
      </c>
      <c r="M11" s="180" t="str">
        <f t="shared" si="13"/>
        <v>d</v>
      </c>
      <c r="N11" s="261">
        <v>6</v>
      </c>
      <c r="O11" s="192">
        <f>(P36)</f>
        <v>9</v>
      </c>
      <c r="P11" s="192">
        <f>(N36)</f>
        <v>7</v>
      </c>
      <c r="Q11" s="180" t="str">
        <f t="shared" si="14"/>
        <v>g</v>
      </c>
      <c r="R11" s="261">
        <v>5</v>
      </c>
      <c r="S11" s="192">
        <f>(P31)</f>
        <v>4</v>
      </c>
      <c r="T11" s="192">
        <f>(N31)</f>
        <v>12</v>
      </c>
      <c r="U11" s="180" t="str">
        <f>IF(S11=".","-",IF(S11&gt;T11,"g",IF(S11=T11,"d","v")))</f>
        <v>v</v>
      </c>
      <c r="V11" s="261">
        <v>10</v>
      </c>
      <c r="W11" s="192">
        <f>(P57)</f>
        <v>7</v>
      </c>
      <c r="X11" s="192">
        <f>(N57)</f>
        <v>9</v>
      </c>
      <c r="Y11" s="180" t="str">
        <f>IF(W11=".","-",IF(W11&gt;X11,"g",IF(W11=X11,"d","v")))</f>
        <v>v</v>
      </c>
      <c r="Z11" s="261">
        <v>8</v>
      </c>
      <c r="AA11" s="192">
        <f>(P48)</f>
        <v>5</v>
      </c>
      <c r="AB11" s="192">
        <f>(N48)</f>
        <v>11</v>
      </c>
      <c r="AC11" s="180" t="str">
        <f>IF(AA11=".","-",IF(AA11&gt;AB11,"g",IF(AA11=AB11,"d","v")))</f>
        <v>v</v>
      </c>
      <c r="AD11" s="261">
        <v>9</v>
      </c>
      <c r="AE11" s="192">
        <f>(P53)</f>
        <v>7</v>
      </c>
      <c r="AF11" s="192">
        <f>(N53)</f>
        <v>9</v>
      </c>
      <c r="AG11" s="180" t="str">
        <f>IF(AE11=".","-",IF(AE11&gt;AF11,"g",IF(AE11=AF11,"d","v")))</f>
        <v>v</v>
      </c>
      <c r="AH11" s="260"/>
      <c r="AI11" s="194"/>
      <c r="AJ11" s="194"/>
      <c r="AK11" s="194"/>
      <c r="AL11" s="261">
        <v>11</v>
      </c>
      <c r="AM11" s="192">
        <f>(N63)</f>
        <v>7</v>
      </c>
      <c r="AN11" s="192">
        <f>(P63)</f>
        <v>9</v>
      </c>
      <c r="AO11" s="180" t="str">
        <f t="shared" si="3"/>
        <v>v</v>
      </c>
      <c r="AP11" s="169"/>
      <c r="AQ11" s="170">
        <f t="shared" si="4"/>
        <v>9</v>
      </c>
      <c r="AR11" s="171">
        <f t="shared" si="5"/>
        <v>1</v>
      </c>
      <c r="AS11" s="171">
        <f t="shared" si="6"/>
        <v>1</v>
      </c>
      <c r="AT11" s="171">
        <f t="shared" si="7"/>
        <v>7</v>
      </c>
      <c r="AU11" s="172">
        <f>SUM(IF(O11&lt;&gt;".",O11)+IF(S11&lt;&gt;".",S11)+IF(W11&lt;&gt;".",W11)+IF(AA11&lt;&gt;".",AA11)+IF(AE11&lt;&gt;".",AE11)+IF(C11&lt;&gt;".",C11)+IF(AM11&lt;&gt;".",AM11)+IF(G11&lt;&gt;".",G11)+IF(K11&lt;&gt;".",K11))</f>
        <v>56</v>
      </c>
      <c r="AV11" s="172">
        <f>SUM(IF(P11&lt;&gt;".",P11)+IF(T11&lt;&gt;".",T11)+IF(X11&lt;&gt;".",X11)+IF(AB11&lt;&gt;".",AB11)+IF(AF11&lt;&gt;".",AF11)+IF(D11&lt;&gt;".",D11)+IF(AN11&lt;&gt;".",AN11)+IF(H11&lt;&gt;".",H11)+IF(L11&lt;&gt;".",L11))</f>
        <v>88</v>
      </c>
      <c r="AW11" s="173">
        <f t="shared" si="8"/>
        <v>4</v>
      </c>
      <c r="AX11" s="175">
        <f t="shared" si="9"/>
        <v>10</v>
      </c>
      <c r="AY11" s="176"/>
      <c r="AZ11" s="177">
        <f t="shared" si="10"/>
        <v>-32</v>
      </c>
    </row>
    <row r="12" spans="1:52" s="190" customFormat="1" ht="18.600000000000001" thickBot="1">
      <c r="A12" s="249" t="s">
        <v>167</v>
      </c>
      <c r="B12" s="262">
        <v>2</v>
      </c>
      <c r="C12" s="197">
        <f>(P14)</f>
        <v>2</v>
      </c>
      <c r="D12" s="197">
        <f>(N14)</f>
        <v>14</v>
      </c>
      <c r="E12" s="198" t="str">
        <f t="shared" si="11"/>
        <v>v</v>
      </c>
      <c r="F12" s="262">
        <v>7</v>
      </c>
      <c r="G12" s="197">
        <f>(P40)</f>
        <v>3</v>
      </c>
      <c r="H12" s="197">
        <f>(N40)</f>
        <v>13</v>
      </c>
      <c r="I12" s="198" t="str">
        <f t="shared" si="12"/>
        <v>v</v>
      </c>
      <c r="J12" s="262">
        <v>6</v>
      </c>
      <c r="K12" s="197">
        <f>(P35)</f>
        <v>0</v>
      </c>
      <c r="L12" s="197">
        <f>(N35)</f>
        <v>16</v>
      </c>
      <c r="M12" s="198" t="str">
        <f t="shared" si="13"/>
        <v>v</v>
      </c>
      <c r="N12" s="262">
        <v>5</v>
      </c>
      <c r="O12" s="197">
        <f>(P30)</f>
        <v>4</v>
      </c>
      <c r="P12" s="197">
        <f>(N30)</f>
        <v>12</v>
      </c>
      <c r="Q12" s="198" t="str">
        <f t="shared" si="14"/>
        <v>v</v>
      </c>
      <c r="R12" s="262">
        <v>4</v>
      </c>
      <c r="S12" s="197">
        <f>(P25)</f>
        <v>2</v>
      </c>
      <c r="T12" s="197">
        <f>(N25)</f>
        <v>14</v>
      </c>
      <c r="U12" s="198" t="str">
        <f>IF(S12=".","-",IF(S12&gt;T12,"g",IF(S12=T12,"d","v")))</f>
        <v>v</v>
      </c>
      <c r="V12" s="262">
        <v>8</v>
      </c>
      <c r="W12" s="197">
        <f>(P47)</f>
        <v>8</v>
      </c>
      <c r="X12" s="197">
        <f>(N47)</f>
        <v>8</v>
      </c>
      <c r="Y12" s="198" t="str">
        <f>IF(W12=".","-",IF(W12&gt;X12,"g",IF(W12=X12,"d","v")))</f>
        <v>d</v>
      </c>
      <c r="Z12" s="262">
        <v>9</v>
      </c>
      <c r="AA12" s="197">
        <f>(P52)</f>
        <v>10</v>
      </c>
      <c r="AB12" s="197">
        <f>(N52)</f>
        <v>6</v>
      </c>
      <c r="AC12" s="198" t="str">
        <f>IF(AA12=".","-",IF(AA12&gt;AB12,"g",IF(AA12=AB12,"d","v")))</f>
        <v>g</v>
      </c>
      <c r="AD12" s="262">
        <v>12</v>
      </c>
      <c r="AE12" s="197">
        <f>(P68)</f>
        <v>7</v>
      </c>
      <c r="AF12" s="197">
        <f>(N68)</f>
        <v>9</v>
      </c>
      <c r="AG12" s="198" t="str">
        <f>IF(AE12=".","-",IF(AE12&gt;AF12,"g",IF(AE12=AF12,"d","v")))</f>
        <v>v</v>
      </c>
      <c r="AH12" s="262">
        <v>11</v>
      </c>
      <c r="AI12" s="197">
        <f>(P63)</f>
        <v>9</v>
      </c>
      <c r="AJ12" s="197">
        <f>(N63)</f>
        <v>7</v>
      </c>
      <c r="AK12" s="198" t="str">
        <f>IF(AI12=".","-",IF(AI12&gt;AJ12,"g",IF(AI12=AJ12,"d","v")))</f>
        <v>g</v>
      </c>
      <c r="AL12" s="199"/>
      <c r="AM12" s="200"/>
      <c r="AN12" s="200"/>
      <c r="AO12" s="201"/>
      <c r="AP12" s="188"/>
      <c r="AQ12" s="202">
        <f t="shared" si="4"/>
        <v>9</v>
      </c>
      <c r="AR12" s="203">
        <f t="shared" si="5"/>
        <v>2</v>
      </c>
      <c r="AS12" s="203">
        <f t="shared" si="6"/>
        <v>1</v>
      </c>
      <c r="AT12" s="203">
        <f t="shared" si="7"/>
        <v>6</v>
      </c>
      <c r="AU12" s="204">
        <f>SUM(IF(O12&lt;&gt;".",O12)+IF(S12&lt;&gt;".",S12)+IF(W12&lt;&gt;".",W12)+IF(AA12&lt;&gt;".",AA12)+IF(AE12&lt;&gt;".",AE12)+IF(AI12&lt;&gt;".",AI12)+IF(C12&lt;&gt;".",C12)+IF(G12&lt;&gt;".",G12)+IF(K12&lt;&gt;".",K12))</f>
        <v>45</v>
      </c>
      <c r="AV12" s="204">
        <f>SUM(IF(P12&lt;&gt;".",P12)+IF(T12&lt;&gt;".",T12)+IF(X12&lt;&gt;".",X12)+IF(AB12&lt;&gt;".",AB12)+IF(AF12&lt;&gt;".",AF12)+IF(AJ12&lt;&gt;".",AJ12)+IF(D12&lt;&gt;".",D12)+IF(H12&lt;&gt;".",H12)+IF(L12&lt;&gt;".",L12))</f>
        <v>99</v>
      </c>
      <c r="AW12" s="205">
        <f t="shared" si="8"/>
        <v>7</v>
      </c>
      <c r="AX12" s="175">
        <f t="shared" si="9"/>
        <v>8</v>
      </c>
      <c r="AY12" s="176"/>
      <c r="AZ12" s="177">
        <f t="shared" si="10"/>
        <v>-54</v>
      </c>
    </row>
    <row r="13" spans="1:52" s="190" customFormat="1" ht="3.75" customHeight="1" thickTop="1">
      <c r="B13" s="208"/>
      <c r="C13" s="209"/>
      <c r="D13" s="209"/>
      <c r="E13" s="210"/>
      <c r="F13" s="208"/>
      <c r="G13" s="209"/>
      <c r="H13" s="209"/>
      <c r="I13" s="210"/>
      <c r="J13" s="208"/>
      <c r="K13" s="209"/>
      <c r="L13" s="209"/>
      <c r="M13" s="210"/>
      <c r="N13" s="208"/>
      <c r="O13" s="209"/>
      <c r="P13" s="209"/>
      <c r="Q13" s="210"/>
      <c r="R13" s="208"/>
      <c r="S13" s="209"/>
      <c r="T13" s="209"/>
      <c r="U13" s="210"/>
      <c r="V13" s="208"/>
      <c r="W13" s="209"/>
      <c r="X13" s="209"/>
      <c r="Y13" s="210"/>
      <c r="Z13" s="208"/>
      <c r="AA13" s="209"/>
      <c r="AB13" s="209"/>
      <c r="AC13" s="210"/>
      <c r="AH13" s="208"/>
      <c r="AI13" s="209"/>
      <c r="AJ13" s="209"/>
      <c r="AK13" s="210"/>
      <c r="AQ13" s="211"/>
      <c r="AR13" s="212"/>
      <c r="AS13" s="212"/>
      <c r="AT13" s="212"/>
      <c r="AU13" s="213"/>
      <c r="AV13" s="213"/>
      <c r="AW13" s="214"/>
    </row>
    <row r="14" spans="1:52" s="190" customFormat="1" ht="24.6">
      <c r="A14" s="215">
        <v>1</v>
      </c>
      <c r="B14" s="216"/>
      <c r="D14" s="217"/>
      <c r="K14" s="218"/>
      <c r="L14" s="219" t="str">
        <f>($A$3)</f>
        <v>Csokonyavisonta</v>
      </c>
      <c r="M14" s="218"/>
      <c r="N14" s="220">
        <v>14</v>
      </c>
      <c r="O14" s="263" t="s">
        <v>170</v>
      </c>
      <c r="P14" s="220">
        <v>2</v>
      </c>
      <c r="R14" s="190" t="str">
        <f>($A$12)</f>
        <v>Soproni MAFC</v>
      </c>
      <c r="W14" s="218"/>
      <c r="Y14" s="217"/>
      <c r="AX14" s="222"/>
    </row>
    <row r="15" spans="1:52" ht="21">
      <c r="A15" s="223"/>
      <c r="B15" s="224"/>
      <c r="E15" s="190"/>
      <c r="F15" s="190"/>
      <c r="G15" s="190"/>
      <c r="H15" s="190"/>
      <c r="I15" s="190"/>
      <c r="J15" s="190"/>
      <c r="L15" s="219" t="str">
        <f>($A$4)</f>
        <v>Vác I</v>
      </c>
      <c r="N15" s="220">
        <v>11</v>
      </c>
      <c r="O15" s="263" t="s">
        <v>170</v>
      </c>
      <c r="P15" s="220">
        <v>5</v>
      </c>
      <c r="R15" s="190" t="str">
        <f>($A$11)</f>
        <v>Modern SE</v>
      </c>
      <c r="S15" s="190"/>
      <c r="V15" s="190"/>
      <c r="Z15" s="190"/>
      <c r="AA15" s="225"/>
      <c r="AI15" s="225"/>
      <c r="AJ15" s="221"/>
      <c r="AK15" s="225"/>
      <c r="AM15" s="190"/>
      <c r="AN15" s="190"/>
      <c r="AO15" s="190"/>
      <c r="AP15" s="190"/>
      <c r="AQ15" s="190"/>
      <c r="AR15" s="190"/>
      <c r="AT15" s="190"/>
      <c r="AU15" s="190"/>
      <c r="AV15" s="190"/>
      <c r="AW15" s="190"/>
      <c r="AX15" s="222"/>
    </row>
    <row r="16" spans="1:52" ht="21">
      <c r="A16" s="223"/>
      <c r="B16" s="224"/>
      <c r="D16" s="217"/>
      <c r="E16" s="190"/>
      <c r="F16" s="190"/>
      <c r="G16" s="190"/>
      <c r="H16" s="190"/>
      <c r="I16" s="190"/>
      <c r="J16" s="190"/>
      <c r="L16" s="219" t="str">
        <f>A5</f>
        <v>Erzsébetváros SE</v>
      </c>
      <c r="N16" s="220">
        <v>10</v>
      </c>
      <c r="O16" s="263" t="s">
        <v>170</v>
      </c>
      <c r="P16" s="220">
        <v>6</v>
      </c>
      <c r="Q16" s="225" t="s">
        <v>171</v>
      </c>
      <c r="R16" s="190" t="str">
        <f>($A$10)</f>
        <v>Testvériség SE II</v>
      </c>
      <c r="S16" s="190"/>
      <c r="V16" s="190"/>
      <c r="Y16" s="217"/>
      <c r="Z16" s="190"/>
      <c r="AA16" s="218"/>
      <c r="AI16" s="218"/>
      <c r="AJ16" s="218"/>
      <c r="AK16" s="218"/>
      <c r="AM16" s="190"/>
      <c r="AN16" s="190"/>
      <c r="AO16" s="190"/>
      <c r="AP16" s="190"/>
      <c r="AQ16" s="190"/>
      <c r="AR16" s="190"/>
      <c r="AT16" s="190"/>
      <c r="AU16" s="190"/>
      <c r="AV16" s="190"/>
      <c r="AW16" s="190"/>
      <c r="AX16" s="222"/>
      <c r="AY16" s="190"/>
    </row>
    <row r="17" spans="1:51" ht="21">
      <c r="A17" s="223"/>
      <c r="B17" s="224"/>
      <c r="E17" s="190"/>
      <c r="F17" s="190"/>
      <c r="G17" s="190"/>
      <c r="H17" s="190"/>
      <c r="I17" s="190"/>
      <c r="J17" s="190"/>
      <c r="L17" s="264" t="str">
        <f>A6</f>
        <v>Benfica-Mundial II</v>
      </c>
      <c r="N17" s="220">
        <v>5</v>
      </c>
      <c r="O17" s="263" t="s">
        <v>170</v>
      </c>
      <c r="P17" s="220">
        <v>11</v>
      </c>
      <c r="R17" s="190" t="str">
        <f>A9</f>
        <v>Komló II</v>
      </c>
      <c r="S17" s="190"/>
      <c r="V17" s="190"/>
      <c r="Z17" s="190"/>
      <c r="AA17" s="225"/>
      <c r="AI17" s="225"/>
      <c r="AJ17" s="221"/>
      <c r="AK17" s="225"/>
      <c r="AM17" s="190"/>
      <c r="AN17" s="190"/>
      <c r="AO17" s="190"/>
      <c r="AP17" s="190"/>
      <c r="AQ17" s="190"/>
      <c r="AR17" s="190"/>
      <c r="AT17" s="190"/>
      <c r="AU17" s="190"/>
      <c r="AV17" s="190"/>
      <c r="AW17" s="190"/>
      <c r="AX17" s="222"/>
    </row>
    <row r="18" spans="1:51" ht="21">
      <c r="A18" s="223"/>
      <c r="B18" s="224"/>
      <c r="D18" s="217"/>
      <c r="E18" s="190"/>
      <c r="F18" s="190"/>
      <c r="G18" s="190"/>
      <c r="H18" s="190"/>
      <c r="I18" s="190"/>
      <c r="J18" s="190"/>
      <c r="L18" s="219" t="str">
        <f>A7</f>
        <v>Hírös II</v>
      </c>
      <c r="N18" s="220">
        <v>10</v>
      </c>
      <c r="O18" s="263" t="s">
        <v>170</v>
      </c>
      <c r="P18" s="220">
        <v>6</v>
      </c>
      <c r="Q18" s="225" t="s">
        <v>171</v>
      </c>
      <c r="R18" s="190" t="str">
        <f>A8</f>
        <v>Vác II</v>
      </c>
      <c r="S18" s="190"/>
      <c r="V18" s="190"/>
      <c r="Y18" s="217"/>
      <c r="Z18" s="190"/>
      <c r="AA18" s="218"/>
      <c r="AI18" s="218"/>
      <c r="AJ18" s="218"/>
      <c r="AK18" s="218"/>
      <c r="AM18" s="190"/>
      <c r="AN18" s="190"/>
      <c r="AO18" s="190"/>
      <c r="AP18" s="190"/>
      <c r="AQ18" s="190"/>
      <c r="AR18" s="190"/>
      <c r="AT18" s="190"/>
      <c r="AU18" s="190"/>
      <c r="AV18" s="190"/>
      <c r="AW18" s="190"/>
      <c r="AX18" s="222"/>
      <c r="AY18" s="190"/>
    </row>
    <row r="19" spans="1:51" ht="9" customHeight="1">
      <c r="A19" s="223"/>
      <c r="B19" s="224"/>
      <c r="C19" s="265"/>
      <c r="D19" s="266"/>
      <c r="E19" s="267"/>
      <c r="F19" s="267"/>
      <c r="G19" s="267"/>
      <c r="H19" s="267"/>
      <c r="I19" s="267"/>
      <c r="J19" s="267"/>
      <c r="K19" s="265"/>
      <c r="L19" s="268"/>
      <c r="M19" s="265"/>
      <c r="N19" s="269"/>
      <c r="O19" s="270"/>
      <c r="P19" s="269"/>
      <c r="Q19" s="271"/>
      <c r="R19" s="267"/>
      <c r="S19" s="267"/>
      <c r="T19" s="265"/>
      <c r="U19" s="265"/>
      <c r="V19" s="267"/>
      <c r="W19" s="265"/>
      <c r="X19" s="265"/>
      <c r="Y19" s="266"/>
      <c r="Z19" s="267"/>
      <c r="AA19" s="218"/>
      <c r="AI19" s="218"/>
      <c r="AJ19" s="218"/>
      <c r="AK19" s="218"/>
      <c r="AM19" s="190"/>
      <c r="AN19" s="190"/>
      <c r="AO19" s="190"/>
      <c r="AP19" s="190"/>
      <c r="AQ19" s="190"/>
      <c r="AR19" s="190"/>
      <c r="AT19" s="190"/>
      <c r="AU19" s="190"/>
      <c r="AV19" s="190"/>
      <c r="AW19" s="190"/>
      <c r="AX19" s="222"/>
      <c r="AY19" s="190"/>
    </row>
    <row r="20" spans="1:51" s="190" customFormat="1" ht="24.6">
      <c r="A20" s="215">
        <v>2</v>
      </c>
      <c r="B20" s="231"/>
      <c r="D20" s="217"/>
      <c r="K20" s="218"/>
      <c r="L20" s="219" t="str">
        <f>($A$3)</f>
        <v>Csokonyavisonta</v>
      </c>
      <c r="M20" s="218"/>
      <c r="N20" s="220">
        <v>12</v>
      </c>
      <c r="O20" s="263" t="s">
        <v>170</v>
      </c>
      <c r="P20" s="220">
        <v>4</v>
      </c>
      <c r="R20" s="190" t="str">
        <f>($A$11)</f>
        <v>Modern SE</v>
      </c>
      <c r="W20" s="218"/>
      <c r="Y20" s="217"/>
      <c r="AX20" s="222"/>
    </row>
    <row r="21" spans="1:51" ht="21">
      <c r="A21" s="223"/>
      <c r="B21" s="232"/>
      <c r="E21" s="190"/>
      <c r="F21" s="190"/>
      <c r="G21" s="190"/>
      <c r="H21" s="190"/>
      <c r="I21" s="190"/>
      <c r="J21" s="190"/>
      <c r="L21" s="219" t="str">
        <f>($A$4)</f>
        <v>Vác I</v>
      </c>
      <c r="N21" s="220">
        <v>10</v>
      </c>
      <c r="O21" s="263" t="s">
        <v>170</v>
      </c>
      <c r="P21" s="220">
        <v>6</v>
      </c>
      <c r="Q21" s="225"/>
      <c r="R21" s="190" t="str">
        <f>($A$10)</f>
        <v>Testvériség SE II</v>
      </c>
      <c r="S21" s="190"/>
      <c r="V21" s="190"/>
      <c r="Z21" s="190"/>
      <c r="AA21" s="225"/>
      <c r="AI21" s="225"/>
      <c r="AJ21" s="221"/>
      <c r="AK21" s="225"/>
      <c r="AM21" s="190"/>
      <c r="AN21" s="190"/>
      <c r="AO21" s="190"/>
      <c r="AP21" s="190"/>
      <c r="AQ21" s="190"/>
      <c r="AR21" s="190"/>
      <c r="AT21" s="190"/>
      <c r="AU21" s="190"/>
      <c r="AV21" s="190"/>
      <c r="AW21" s="190"/>
      <c r="AX21" s="222"/>
    </row>
    <row r="22" spans="1:51" ht="21">
      <c r="A22" s="223"/>
      <c r="B22" s="232"/>
      <c r="D22" s="217"/>
      <c r="E22" s="190"/>
      <c r="F22" s="190"/>
      <c r="G22" s="190"/>
      <c r="H22" s="190"/>
      <c r="I22" s="190"/>
      <c r="J22" s="190"/>
      <c r="L22" s="219" t="str">
        <f>($A$5)</f>
        <v>Erzsébetváros SE</v>
      </c>
      <c r="N22" s="220">
        <v>4</v>
      </c>
      <c r="O22" s="263" t="s">
        <v>170</v>
      </c>
      <c r="P22" s="220">
        <v>12</v>
      </c>
      <c r="Q22" s="225" t="s">
        <v>171</v>
      </c>
      <c r="R22" s="190" t="str">
        <f>($A$9)</f>
        <v>Komló II</v>
      </c>
      <c r="V22" s="190"/>
      <c r="Y22" s="217"/>
      <c r="Z22" s="190"/>
      <c r="AA22" s="218"/>
      <c r="AI22" s="218"/>
      <c r="AJ22" s="218"/>
      <c r="AK22" s="218"/>
      <c r="AM22" s="190"/>
      <c r="AN22" s="190"/>
      <c r="AO22" s="190"/>
      <c r="AP22" s="190"/>
      <c r="AQ22" s="190"/>
      <c r="AR22" s="190"/>
      <c r="AT22" s="190"/>
      <c r="AU22" s="190"/>
      <c r="AV22" s="190"/>
      <c r="AW22" s="190"/>
      <c r="AX22" s="222"/>
      <c r="AY22" s="190"/>
    </row>
    <row r="23" spans="1:51" ht="21">
      <c r="A23" s="223"/>
      <c r="B23" s="232"/>
      <c r="E23" s="190"/>
      <c r="F23" s="190"/>
      <c r="G23" s="190"/>
      <c r="H23" s="190"/>
      <c r="I23" s="190"/>
      <c r="J23" s="190"/>
      <c r="L23" s="219" t="str">
        <f>($A$6)</f>
        <v>Benfica-Mundial II</v>
      </c>
      <c r="N23" s="220">
        <v>14</v>
      </c>
      <c r="O23" s="263" t="s">
        <v>170</v>
      </c>
      <c r="P23" s="220">
        <v>2</v>
      </c>
      <c r="Q23" s="225" t="s">
        <v>171</v>
      </c>
      <c r="R23" s="190" t="str">
        <f>($A$8)</f>
        <v>Vác II</v>
      </c>
      <c r="S23" s="190"/>
      <c r="V23" s="190"/>
      <c r="Z23" s="190"/>
      <c r="AA23" s="225"/>
      <c r="AI23" s="225"/>
      <c r="AJ23" s="221"/>
      <c r="AK23" s="225"/>
      <c r="AM23" s="190"/>
      <c r="AN23" s="190"/>
      <c r="AO23" s="190"/>
      <c r="AP23" s="190"/>
      <c r="AQ23" s="190"/>
      <c r="AR23" s="190"/>
      <c r="AT23" s="190"/>
      <c r="AU23" s="190"/>
      <c r="AV23" s="190"/>
      <c r="AW23" s="190"/>
      <c r="AX23" s="222"/>
    </row>
    <row r="24" spans="1:51" ht="9.75" customHeight="1">
      <c r="A24" s="223"/>
      <c r="B24" s="232"/>
      <c r="C24" s="272"/>
      <c r="D24" s="272"/>
      <c r="E24" s="273"/>
      <c r="F24" s="273"/>
      <c r="G24" s="273"/>
      <c r="H24" s="273"/>
      <c r="I24" s="273"/>
      <c r="J24" s="273"/>
      <c r="K24" s="272"/>
      <c r="L24" s="274"/>
      <c r="M24" s="272"/>
      <c r="N24" s="275"/>
      <c r="O24" s="276"/>
      <c r="P24" s="275"/>
      <c r="Q24" s="277"/>
      <c r="R24" s="273"/>
      <c r="S24" s="273"/>
      <c r="T24" s="272"/>
      <c r="U24" s="272"/>
      <c r="V24" s="273"/>
      <c r="W24" s="272"/>
      <c r="X24" s="272"/>
      <c r="Y24" s="272"/>
      <c r="Z24" s="273"/>
      <c r="AA24" s="225"/>
      <c r="AI24" s="225"/>
      <c r="AJ24" s="221"/>
      <c r="AK24" s="225"/>
      <c r="AM24" s="190"/>
      <c r="AN24" s="190"/>
      <c r="AO24" s="190"/>
      <c r="AP24" s="190"/>
      <c r="AQ24" s="190"/>
      <c r="AR24" s="190"/>
      <c r="AT24" s="190"/>
      <c r="AU24" s="190"/>
      <c r="AV24" s="190"/>
      <c r="AW24" s="190"/>
      <c r="AX24" s="222"/>
    </row>
    <row r="25" spans="1:51" ht="21">
      <c r="A25" s="223"/>
      <c r="B25" s="232"/>
      <c r="D25" s="217"/>
      <c r="E25" s="190"/>
      <c r="F25" s="190"/>
      <c r="G25" s="190"/>
      <c r="H25" s="190"/>
      <c r="I25" s="190"/>
      <c r="J25" s="190"/>
      <c r="L25" s="219" t="str">
        <f>($A$7)</f>
        <v>Hírös II</v>
      </c>
      <c r="N25" s="220">
        <v>14</v>
      </c>
      <c r="O25" s="263" t="s">
        <v>170</v>
      </c>
      <c r="P25" s="220">
        <v>2</v>
      </c>
      <c r="Q25" s="225" t="s">
        <v>171</v>
      </c>
      <c r="R25" s="190" t="str">
        <f>($A$12)</f>
        <v>Soproni MAFC</v>
      </c>
      <c r="S25" s="190"/>
      <c r="V25" s="190"/>
      <c r="Y25" s="217"/>
      <c r="Z25" s="190"/>
      <c r="AA25" s="218"/>
      <c r="AI25" s="218"/>
      <c r="AJ25" s="218"/>
      <c r="AK25" s="218"/>
      <c r="AM25" s="190"/>
      <c r="AN25" s="190"/>
      <c r="AO25" s="190"/>
      <c r="AP25" s="190"/>
      <c r="AQ25" s="190"/>
      <c r="AR25" s="190"/>
      <c r="AT25" s="190"/>
      <c r="AU25" s="190"/>
      <c r="AV25" s="190"/>
      <c r="AW25" s="190"/>
      <c r="AX25" s="222"/>
      <c r="AY25" s="190"/>
    </row>
    <row r="26" spans="1:51" s="190" customFormat="1" ht="24.6">
      <c r="A26" s="215">
        <v>4</v>
      </c>
      <c r="B26" s="216"/>
      <c r="D26" s="217"/>
      <c r="K26" s="218"/>
      <c r="L26" s="219" t="str">
        <f>($A$3)</f>
        <v>Csokonyavisonta</v>
      </c>
      <c r="M26" s="218"/>
      <c r="N26" s="220">
        <v>5</v>
      </c>
      <c r="O26" s="263" t="s">
        <v>170</v>
      </c>
      <c r="P26" s="220">
        <v>11</v>
      </c>
      <c r="R26" s="190" t="str">
        <f>($A$10)</f>
        <v>Testvériség SE II</v>
      </c>
      <c r="W26" s="218"/>
      <c r="Y26" s="217"/>
      <c r="AX26" s="222"/>
    </row>
    <row r="27" spans="1:51" ht="21">
      <c r="A27" s="223"/>
      <c r="B27" s="224"/>
      <c r="E27" s="190"/>
      <c r="F27" s="190"/>
      <c r="G27" s="190"/>
      <c r="H27" s="190"/>
      <c r="I27" s="190"/>
      <c r="J27" s="190"/>
      <c r="L27" s="219" t="str">
        <f>($A$4)</f>
        <v>Vác I</v>
      </c>
      <c r="N27" s="220">
        <v>10</v>
      </c>
      <c r="O27" s="263" t="s">
        <v>170</v>
      </c>
      <c r="P27" s="220">
        <v>6</v>
      </c>
      <c r="R27" s="190" t="str">
        <f>($A$9)</f>
        <v>Komló II</v>
      </c>
      <c r="S27" s="190"/>
      <c r="V27" s="190"/>
      <c r="Z27" s="190"/>
      <c r="AA27" s="225"/>
      <c r="AI27" s="225"/>
      <c r="AJ27" s="221"/>
      <c r="AK27" s="225"/>
      <c r="AM27" s="190"/>
      <c r="AN27" s="190"/>
      <c r="AO27" s="190"/>
      <c r="AP27" s="190"/>
      <c r="AQ27" s="190"/>
      <c r="AR27" s="190"/>
      <c r="AT27" s="190"/>
      <c r="AU27" s="190"/>
      <c r="AV27" s="190"/>
      <c r="AW27" s="190"/>
      <c r="AX27" s="222"/>
    </row>
    <row r="28" spans="1:51" ht="21">
      <c r="A28" s="223"/>
      <c r="B28" s="224"/>
      <c r="D28" s="217"/>
      <c r="E28" s="190"/>
      <c r="F28" s="190"/>
      <c r="G28" s="190"/>
      <c r="H28" s="190"/>
      <c r="I28" s="190"/>
      <c r="J28" s="190"/>
      <c r="L28" s="219" t="str">
        <f>($A$5)</f>
        <v>Erzsébetváros SE</v>
      </c>
      <c r="N28" s="220">
        <v>11</v>
      </c>
      <c r="O28" s="263" t="s">
        <v>170</v>
      </c>
      <c r="P28" s="220">
        <v>5</v>
      </c>
      <c r="Q28" s="225"/>
      <c r="R28" s="190" t="str">
        <f>($A$8)</f>
        <v>Vác II</v>
      </c>
      <c r="S28" s="190"/>
      <c r="V28" s="190"/>
      <c r="Y28" s="217"/>
      <c r="Z28" s="190"/>
      <c r="AA28" s="218"/>
      <c r="AI28" s="218"/>
      <c r="AJ28" s="218"/>
      <c r="AK28" s="218"/>
      <c r="AM28" s="190"/>
      <c r="AN28" s="190"/>
      <c r="AO28" s="190"/>
      <c r="AP28" s="190"/>
      <c r="AQ28" s="190"/>
      <c r="AR28" s="190"/>
      <c r="AT28" s="190"/>
      <c r="AU28" s="190"/>
      <c r="AV28" s="190"/>
      <c r="AW28" s="190"/>
      <c r="AX28" s="222"/>
      <c r="AY28" s="190"/>
    </row>
    <row r="29" spans="1:51" ht="10.5" customHeight="1">
      <c r="A29" s="223"/>
      <c r="B29" s="224"/>
      <c r="C29" s="272"/>
      <c r="D29" s="278"/>
      <c r="E29" s="273"/>
      <c r="F29" s="273"/>
      <c r="G29" s="273"/>
      <c r="H29" s="273"/>
      <c r="I29" s="273"/>
      <c r="J29" s="273"/>
      <c r="K29" s="272"/>
      <c r="L29" s="274"/>
      <c r="M29" s="272"/>
      <c r="N29" s="275"/>
      <c r="O29" s="276"/>
      <c r="P29" s="275"/>
      <c r="Q29" s="277"/>
      <c r="R29" s="273"/>
      <c r="S29" s="273"/>
      <c r="T29" s="272"/>
      <c r="U29" s="272"/>
      <c r="V29" s="273"/>
      <c r="W29" s="272"/>
      <c r="X29" s="272"/>
      <c r="Y29" s="278"/>
      <c r="Z29" s="273"/>
      <c r="AA29" s="218"/>
      <c r="AI29" s="218"/>
      <c r="AJ29" s="218"/>
      <c r="AK29" s="218"/>
      <c r="AM29" s="190"/>
      <c r="AN29" s="190"/>
      <c r="AO29" s="190"/>
      <c r="AP29" s="190"/>
      <c r="AQ29" s="190"/>
      <c r="AR29" s="190"/>
      <c r="AT29" s="190"/>
      <c r="AU29" s="190"/>
      <c r="AV29" s="190"/>
      <c r="AW29" s="190"/>
      <c r="AX29" s="222"/>
      <c r="AY29" s="190"/>
    </row>
    <row r="30" spans="1:51" ht="21">
      <c r="A30" s="223"/>
      <c r="B30" s="224"/>
      <c r="E30" s="190"/>
      <c r="F30" s="190"/>
      <c r="G30" s="190"/>
      <c r="H30" s="190"/>
      <c r="I30" s="190"/>
      <c r="J30" s="190"/>
      <c r="L30" s="219" t="str">
        <f>($A$6)</f>
        <v>Benfica-Mundial II</v>
      </c>
      <c r="N30" s="220">
        <v>12</v>
      </c>
      <c r="O30" s="263" t="s">
        <v>170</v>
      </c>
      <c r="P30" s="220">
        <v>4</v>
      </c>
      <c r="R30" s="190" t="str">
        <f>A12</f>
        <v>Soproni MAFC</v>
      </c>
      <c r="S30" s="190"/>
      <c r="V30" s="190"/>
      <c r="Z30" s="190"/>
      <c r="AA30" s="225"/>
      <c r="AI30" s="225"/>
      <c r="AJ30" s="221"/>
      <c r="AK30" s="225"/>
      <c r="AM30" s="190"/>
      <c r="AN30" s="190"/>
      <c r="AO30" s="190"/>
      <c r="AP30" s="190"/>
      <c r="AQ30" s="190"/>
      <c r="AR30" s="190"/>
      <c r="AT30" s="190"/>
      <c r="AU30" s="190"/>
      <c r="AV30" s="190"/>
      <c r="AW30" s="190"/>
      <c r="AX30" s="222"/>
    </row>
    <row r="31" spans="1:51" ht="21">
      <c r="A31" s="223"/>
      <c r="B31" s="224"/>
      <c r="D31" s="217"/>
      <c r="E31" s="190"/>
      <c r="F31" s="190"/>
      <c r="G31" s="190"/>
      <c r="H31" s="190"/>
      <c r="I31" s="190"/>
      <c r="J31" s="190"/>
      <c r="L31" s="219" t="str">
        <f>(A7)</f>
        <v>Hírös II</v>
      </c>
      <c r="N31" s="220">
        <v>12</v>
      </c>
      <c r="O31" s="263" t="s">
        <v>170</v>
      </c>
      <c r="P31" s="220">
        <v>4</v>
      </c>
      <c r="Q31" s="225" t="s">
        <v>171</v>
      </c>
      <c r="R31" s="190" t="str">
        <f>($A$11)</f>
        <v>Modern SE</v>
      </c>
      <c r="S31" s="190"/>
      <c r="V31" s="190"/>
      <c r="Y31" s="217"/>
      <c r="Z31" s="190"/>
      <c r="AA31" s="218"/>
      <c r="AI31" s="218"/>
      <c r="AJ31" s="218"/>
      <c r="AK31" s="218"/>
      <c r="AM31" s="190"/>
      <c r="AN31" s="190"/>
      <c r="AO31" s="190"/>
      <c r="AP31" s="190"/>
      <c r="AQ31" s="190"/>
      <c r="AR31" s="190"/>
      <c r="AT31" s="190"/>
      <c r="AU31" s="190"/>
      <c r="AV31" s="190"/>
      <c r="AW31" s="190"/>
      <c r="AX31" s="222"/>
      <c r="AY31" s="190"/>
    </row>
    <row r="32" spans="1:51" s="190" customFormat="1" ht="24.6">
      <c r="A32" s="215">
        <v>5</v>
      </c>
      <c r="B32" s="231"/>
      <c r="D32" s="217"/>
      <c r="K32" s="218"/>
      <c r="L32" s="219" t="str">
        <f>($A$3)</f>
        <v>Csokonyavisonta</v>
      </c>
      <c r="M32" s="218"/>
      <c r="N32" s="220">
        <v>9</v>
      </c>
      <c r="O32" s="263" t="s">
        <v>170</v>
      </c>
      <c r="P32" s="220">
        <v>7</v>
      </c>
      <c r="R32" s="190" t="str">
        <f>($A$9)</f>
        <v>Komló II</v>
      </c>
      <c r="W32" s="218"/>
      <c r="Y32" s="217"/>
      <c r="AX32" s="222"/>
    </row>
    <row r="33" spans="1:51" ht="21">
      <c r="A33" s="223"/>
      <c r="B33" s="232"/>
      <c r="E33" s="190"/>
      <c r="F33" s="190"/>
      <c r="G33" s="190"/>
      <c r="H33" s="190"/>
      <c r="I33" s="190"/>
      <c r="J33" s="190"/>
      <c r="L33" s="219" t="str">
        <f>($A$8)</f>
        <v>Vác II</v>
      </c>
      <c r="N33" s="220">
        <v>9</v>
      </c>
      <c r="O33" s="263" t="s">
        <v>170</v>
      </c>
      <c r="P33" s="220">
        <v>7</v>
      </c>
      <c r="R33" s="190" t="str">
        <f>($A$4)</f>
        <v>Vác I</v>
      </c>
      <c r="S33" s="190"/>
      <c r="V33" s="190"/>
      <c r="Z33" s="190"/>
      <c r="AA33" s="225"/>
      <c r="AI33" s="225"/>
      <c r="AJ33" s="221"/>
      <c r="AK33" s="225"/>
      <c r="AM33" s="190"/>
      <c r="AN33" s="190"/>
      <c r="AO33" s="190"/>
      <c r="AP33" s="190"/>
      <c r="AQ33" s="190"/>
      <c r="AR33" s="190"/>
      <c r="AT33" s="190"/>
      <c r="AU33" s="190"/>
      <c r="AV33" s="190"/>
      <c r="AW33" s="190"/>
      <c r="AX33" s="222"/>
    </row>
    <row r="34" spans="1:51" ht="11.25" customHeight="1">
      <c r="A34" s="223"/>
      <c r="B34" s="232"/>
      <c r="C34" s="272"/>
      <c r="D34" s="272"/>
      <c r="E34" s="273"/>
      <c r="F34" s="273"/>
      <c r="G34" s="273"/>
      <c r="H34" s="273"/>
      <c r="I34" s="273"/>
      <c r="J34" s="273"/>
      <c r="K34" s="272"/>
      <c r="L34" s="274"/>
      <c r="M34" s="272"/>
      <c r="N34" s="275"/>
      <c r="O34" s="276"/>
      <c r="P34" s="275"/>
      <c r="Q34" s="272"/>
      <c r="R34" s="273"/>
      <c r="S34" s="273"/>
      <c r="T34" s="272"/>
      <c r="U34" s="272"/>
      <c r="V34" s="273"/>
      <c r="W34" s="272"/>
      <c r="X34" s="272"/>
      <c r="Y34" s="272"/>
      <c r="Z34" s="273"/>
      <c r="AA34" s="225"/>
      <c r="AI34" s="225"/>
      <c r="AJ34" s="221"/>
      <c r="AK34" s="225"/>
      <c r="AM34" s="190"/>
      <c r="AN34" s="190"/>
      <c r="AO34" s="190"/>
      <c r="AP34" s="190"/>
      <c r="AQ34" s="190"/>
      <c r="AR34" s="190"/>
      <c r="AT34" s="190"/>
      <c r="AU34" s="190"/>
      <c r="AV34" s="190"/>
      <c r="AW34" s="190"/>
      <c r="AX34" s="222"/>
    </row>
    <row r="35" spans="1:51" ht="21">
      <c r="A35" s="223"/>
      <c r="B35" s="232"/>
      <c r="D35" s="217"/>
      <c r="E35" s="190"/>
      <c r="F35" s="190"/>
      <c r="G35" s="190"/>
      <c r="H35" s="190"/>
      <c r="I35" s="190"/>
      <c r="J35" s="190"/>
      <c r="L35" s="219" t="str">
        <f>($A$5)</f>
        <v>Erzsébetváros SE</v>
      </c>
      <c r="N35" s="220">
        <v>16</v>
      </c>
      <c r="O35" s="263" t="s">
        <v>170</v>
      </c>
      <c r="P35" s="220">
        <v>0</v>
      </c>
      <c r="Q35" s="225"/>
      <c r="R35" s="190" t="str">
        <f>($A$12)</f>
        <v>Soproni MAFC</v>
      </c>
      <c r="S35" s="190"/>
      <c r="V35" s="190"/>
      <c r="Y35" s="217"/>
      <c r="Z35" s="190"/>
      <c r="AA35" s="218"/>
      <c r="AI35" s="218"/>
      <c r="AJ35" s="218"/>
      <c r="AK35" s="218"/>
      <c r="AM35" s="190"/>
      <c r="AN35" s="190"/>
      <c r="AO35" s="190"/>
      <c r="AP35" s="190"/>
      <c r="AQ35" s="190"/>
      <c r="AR35" s="190"/>
      <c r="AT35" s="190"/>
      <c r="AU35" s="190"/>
      <c r="AV35" s="190"/>
      <c r="AW35" s="190"/>
      <c r="AX35" s="222"/>
      <c r="AY35" s="190"/>
    </row>
    <row r="36" spans="1:51" ht="21">
      <c r="A36" s="223"/>
      <c r="B36" s="232"/>
      <c r="E36" s="190"/>
      <c r="F36" s="190"/>
      <c r="G36" s="190"/>
      <c r="H36" s="190"/>
      <c r="I36" s="190"/>
      <c r="J36" s="190"/>
      <c r="L36" s="219" t="str">
        <f>($A$6)</f>
        <v>Benfica-Mundial II</v>
      </c>
      <c r="N36" s="220">
        <v>7</v>
      </c>
      <c r="O36" s="263" t="s">
        <v>170</v>
      </c>
      <c r="P36" s="220">
        <v>9</v>
      </c>
      <c r="R36" s="190" t="str">
        <f>($A$11)</f>
        <v>Modern SE</v>
      </c>
      <c r="S36" s="190"/>
      <c r="V36" s="190"/>
      <c r="Z36" s="190"/>
      <c r="AA36" s="225"/>
      <c r="AI36" s="225"/>
      <c r="AJ36" s="221"/>
      <c r="AK36" s="225"/>
      <c r="AM36" s="190"/>
      <c r="AN36" s="190"/>
      <c r="AO36" s="190"/>
      <c r="AP36" s="190"/>
      <c r="AQ36" s="190"/>
      <c r="AR36" s="190"/>
      <c r="AT36" s="190"/>
      <c r="AU36" s="190"/>
      <c r="AV36" s="190"/>
      <c r="AW36" s="190"/>
      <c r="AX36" s="222"/>
    </row>
    <row r="37" spans="1:51" ht="21">
      <c r="A37" s="223"/>
      <c r="B37" s="232"/>
      <c r="D37" s="217"/>
      <c r="E37" s="190"/>
      <c r="F37" s="190"/>
      <c r="G37" s="190"/>
      <c r="H37" s="190"/>
      <c r="I37" s="190"/>
      <c r="J37" s="190"/>
      <c r="L37" s="219" t="str">
        <f>($A$10)</f>
        <v>Testvériség SE II</v>
      </c>
      <c r="N37" s="220">
        <v>9</v>
      </c>
      <c r="O37" s="263" t="s">
        <v>170</v>
      </c>
      <c r="P37" s="220">
        <v>7</v>
      </c>
      <c r="Q37" s="225" t="s">
        <v>171</v>
      </c>
      <c r="R37" s="190" t="str">
        <f>($A$7)</f>
        <v>Hírös II</v>
      </c>
      <c r="S37" s="190"/>
      <c r="V37" s="190"/>
      <c r="Y37" s="217"/>
      <c r="Z37" s="190"/>
      <c r="AA37" s="218"/>
      <c r="AI37" s="218"/>
      <c r="AJ37" s="218"/>
      <c r="AK37" s="218"/>
      <c r="AM37" s="190"/>
      <c r="AN37" s="190"/>
      <c r="AO37" s="190"/>
      <c r="AP37" s="190"/>
      <c r="AQ37" s="190"/>
      <c r="AR37" s="190"/>
      <c r="AT37" s="190"/>
      <c r="AU37" s="190"/>
      <c r="AV37" s="190"/>
      <c r="AW37" s="190"/>
      <c r="AX37" s="222"/>
      <c r="AY37" s="190"/>
    </row>
    <row r="38" spans="1:51" s="190" customFormat="1" ht="24.6">
      <c r="A38" s="215">
        <v>6</v>
      </c>
      <c r="B38" s="216"/>
      <c r="D38" s="217"/>
      <c r="K38" s="218"/>
      <c r="L38" s="219" t="str">
        <f>($A$3)</f>
        <v>Csokonyavisonta</v>
      </c>
      <c r="M38" s="218"/>
      <c r="N38" s="220">
        <v>10</v>
      </c>
      <c r="O38" s="263" t="s">
        <v>170</v>
      </c>
      <c r="P38" s="220">
        <v>6</v>
      </c>
      <c r="R38" s="190" t="str">
        <f>($A$8)</f>
        <v>Vác II</v>
      </c>
      <c r="W38" s="218"/>
      <c r="Y38" s="217"/>
      <c r="AX38" s="222"/>
    </row>
    <row r="39" spans="1:51" s="190" customFormat="1" ht="12" customHeight="1">
      <c r="A39" s="215"/>
      <c r="B39" s="216"/>
      <c r="C39" s="273"/>
      <c r="D39" s="278"/>
      <c r="E39" s="273"/>
      <c r="F39" s="273"/>
      <c r="G39" s="273"/>
      <c r="H39" s="273"/>
      <c r="I39" s="273"/>
      <c r="J39" s="273"/>
      <c r="K39" s="279"/>
      <c r="L39" s="274"/>
      <c r="M39" s="279"/>
      <c r="N39" s="275"/>
      <c r="O39" s="276"/>
      <c r="P39" s="275"/>
      <c r="Q39" s="273"/>
      <c r="R39" s="273"/>
      <c r="S39" s="273"/>
      <c r="T39" s="273"/>
      <c r="U39" s="273"/>
      <c r="V39" s="273"/>
      <c r="W39" s="279"/>
      <c r="X39" s="273"/>
      <c r="Y39" s="278"/>
      <c r="Z39" s="273"/>
      <c r="AX39" s="222"/>
    </row>
    <row r="40" spans="1:51" ht="21">
      <c r="A40" s="223"/>
      <c r="B40" s="224"/>
      <c r="E40" s="190"/>
      <c r="F40" s="190"/>
      <c r="G40" s="190"/>
      <c r="H40" s="190"/>
      <c r="I40" s="190"/>
      <c r="J40" s="190"/>
      <c r="L40" s="219" t="str">
        <f>($A$4)</f>
        <v>Vác I</v>
      </c>
      <c r="N40" s="220">
        <v>13</v>
      </c>
      <c r="O40" s="263" t="s">
        <v>170</v>
      </c>
      <c r="P40" s="220">
        <v>3</v>
      </c>
      <c r="R40" s="190" t="str">
        <f>($A$12)</f>
        <v>Soproni MAFC</v>
      </c>
      <c r="S40" s="190"/>
      <c r="V40" s="190"/>
      <c r="Z40" s="190"/>
      <c r="AA40" s="225"/>
      <c r="AB40" s="221"/>
      <c r="AC40" s="225"/>
      <c r="AE40" s="190"/>
      <c r="AF40" s="190"/>
      <c r="AG40" s="190"/>
      <c r="AH40" s="190"/>
      <c r="AI40" s="225"/>
      <c r="AJ40" s="221"/>
      <c r="AK40" s="225"/>
      <c r="AM40" s="190"/>
      <c r="AN40" s="190"/>
      <c r="AO40" s="190"/>
      <c r="AP40" s="190"/>
      <c r="AQ40" s="190"/>
      <c r="AR40" s="190"/>
      <c r="AT40" s="190"/>
      <c r="AU40" s="190"/>
      <c r="AV40" s="190"/>
      <c r="AW40" s="190"/>
      <c r="AX40" s="222"/>
    </row>
    <row r="41" spans="1:51" ht="24.6">
      <c r="A41" s="215">
        <v>7</v>
      </c>
      <c r="B41" s="224"/>
      <c r="D41" s="217"/>
      <c r="E41" s="190"/>
      <c r="F41" s="190"/>
      <c r="G41" s="190"/>
      <c r="H41" s="190"/>
      <c r="I41" s="190"/>
      <c r="J41" s="190"/>
      <c r="L41" s="219" t="str">
        <f>($A$5)</f>
        <v>Erzsébetváros SE</v>
      </c>
      <c r="N41" s="220">
        <v>8</v>
      </c>
      <c r="O41" s="263" t="s">
        <v>170</v>
      </c>
      <c r="P41" s="220">
        <v>8</v>
      </c>
      <c r="Q41" s="225"/>
      <c r="R41" s="190" t="str">
        <f>($A$11)</f>
        <v>Modern SE</v>
      </c>
      <c r="S41" s="190"/>
      <c r="V41" s="190"/>
      <c r="Y41" s="217"/>
      <c r="Z41" s="190"/>
      <c r="AA41" s="218"/>
      <c r="AB41" s="218"/>
      <c r="AC41" s="218"/>
      <c r="AE41" s="190"/>
      <c r="AF41" s="190"/>
      <c r="AG41" s="190"/>
      <c r="AH41" s="190"/>
      <c r="AI41" s="218"/>
      <c r="AJ41" s="218"/>
      <c r="AK41" s="218"/>
      <c r="AM41" s="190"/>
      <c r="AN41" s="190"/>
      <c r="AO41" s="190"/>
      <c r="AP41" s="190"/>
      <c r="AQ41" s="190"/>
      <c r="AR41" s="190"/>
      <c r="AT41" s="190"/>
      <c r="AU41" s="190"/>
      <c r="AV41" s="190"/>
      <c r="AW41" s="190"/>
      <c r="AX41" s="222"/>
      <c r="AY41" s="190"/>
    </row>
    <row r="42" spans="1:51" ht="21">
      <c r="A42" s="223"/>
      <c r="B42" s="224"/>
      <c r="E42" s="190"/>
      <c r="F42" s="190"/>
      <c r="G42" s="190"/>
      <c r="H42" s="190"/>
      <c r="I42" s="190"/>
      <c r="J42" s="190"/>
      <c r="L42" s="219" t="str">
        <f>($A$6)</f>
        <v>Benfica-Mundial II</v>
      </c>
      <c r="N42" s="220">
        <v>9</v>
      </c>
      <c r="O42" s="263" t="s">
        <v>170</v>
      </c>
      <c r="P42" s="220">
        <v>7</v>
      </c>
      <c r="R42" s="190" t="str">
        <f>($A$10)</f>
        <v>Testvériség SE II</v>
      </c>
      <c r="S42" s="190"/>
      <c r="V42" s="190"/>
      <c r="Z42" s="190"/>
      <c r="AA42" s="225"/>
      <c r="AB42" s="221"/>
      <c r="AC42" s="225"/>
      <c r="AE42" s="190"/>
      <c r="AF42" s="190"/>
      <c r="AG42" s="190"/>
      <c r="AH42" s="190"/>
      <c r="AI42" s="225"/>
      <c r="AJ42" s="221"/>
      <c r="AK42" s="225"/>
      <c r="AM42" s="190"/>
      <c r="AN42" s="190"/>
      <c r="AO42" s="190"/>
      <c r="AP42" s="190"/>
      <c r="AQ42" s="190"/>
      <c r="AR42" s="190"/>
      <c r="AT42" s="190"/>
      <c r="AU42" s="190"/>
      <c r="AV42" s="190"/>
      <c r="AW42" s="190"/>
      <c r="AX42" s="222"/>
    </row>
    <row r="43" spans="1:51" ht="21">
      <c r="A43" s="223"/>
      <c r="B43" s="224"/>
      <c r="D43" s="217"/>
      <c r="E43" s="190"/>
      <c r="F43" s="190"/>
      <c r="G43" s="190"/>
      <c r="H43" s="190"/>
      <c r="I43" s="190"/>
      <c r="J43" s="190"/>
      <c r="L43" s="219" t="str">
        <f>($A$7)</f>
        <v>Hírös II</v>
      </c>
      <c r="N43" s="220">
        <v>10</v>
      </c>
      <c r="O43" s="263" t="s">
        <v>170</v>
      </c>
      <c r="P43" s="220">
        <v>6</v>
      </c>
      <c r="Q43" s="225" t="s">
        <v>171</v>
      </c>
      <c r="R43" s="190" t="str">
        <f>($A$9)</f>
        <v>Komló II</v>
      </c>
      <c r="S43" s="190"/>
      <c r="V43" s="190"/>
      <c r="Y43" s="217"/>
      <c r="Z43" s="190"/>
      <c r="AA43" s="218"/>
      <c r="AB43" s="218"/>
      <c r="AC43" s="218"/>
      <c r="AE43" s="190"/>
      <c r="AF43" s="190"/>
      <c r="AG43" s="190"/>
      <c r="AH43" s="190"/>
      <c r="AI43" s="218"/>
      <c r="AJ43" s="218"/>
      <c r="AK43" s="218"/>
      <c r="AM43" s="190"/>
      <c r="AN43" s="190"/>
      <c r="AO43" s="190"/>
      <c r="AP43" s="190"/>
      <c r="AQ43" s="190"/>
      <c r="AR43" s="190"/>
      <c r="AT43" s="190"/>
      <c r="AU43" s="190"/>
      <c r="AV43" s="190"/>
      <c r="AW43" s="190"/>
      <c r="AX43" s="222"/>
      <c r="AY43" s="190"/>
    </row>
    <row r="44" spans="1:51" ht="12" customHeight="1">
      <c r="A44" s="223"/>
      <c r="B44" s="224"/>
      <c r="C44" s="272"/>
      <c r="D44" s="278"/>
      <c r="E44" s="273"/>
      <c r="F44" s="273"/>
      <c r="G44" s="273"/>
      <c r="H44" s="273"/>
      <c r="I44" s="273"/>
      <c r="J44" s="273"/>
      <c r="K44" s="272"/>
      <c r="L44" s="274"/>
      <c r="M44" s="272"/>
      <c r="N44" s="275"/>
      <c r="O44" s="276"/>
      <c r="P44" s="275"/>
      <c r="Q44" s="277"/>
      <c r="R44" s="273"/>
      <c r="S44" s="273"/>
      <c r="T44" s="272"/>
      <c r="U44" s="272"/>
      <c r="V44" s="273"/>
      <c r="W44" s="272"/>
      <c r="X44" s="272"/>
      <c r="Y44" s="278"/>
      <c r="Z44" s="273"/>
      <c r="AA44" s="218"/>
      <c r="AB44" s="218"/>
      <c r="AC44" s="218"/>
      <c r="AE44" s="190"/>
      <c r="AF44" s="190"/>
      <c r="AG44" s="190"/>
      <c r="AH44" s="190"/>
      <c r="AI44" s="218"/>
      <c r="AJ44" s="218"/>
      <c r="AK44" s="218"/>
      <c r="AM44" s="190"/>
      <c r="AN44" s="190"/>
      <c r="AO44" s="190"/>
      <c r="AP44" s="190"/>
      <c r="AQ44" s="190"/>
      <c r="AR44" s="190"/>
      <c r="AT44" s="190"/>
      <c r="AU44" s="190"/>
      <c r="AV44" s="190"/>
      <c r="AW44" s="190"/>
      <c r="AX44" s="222"/>
      <c r="AY44" s="190"/>
    </row>
    <row r="45" spans="1:51" s="190" customFormat="1" ht="24.6">
      <c r="A45" s="215"/>
      <c r="B45" s="231"/>
      <c r="D45" s="217"/>
      <c r="K45" s="218"/>
      <c r="L45" s="219" t="str">
        <f>($A$3)</f>
        <v>Csokonyavisonta</v>
      </c>
      <c r="M45" s="218"/>
      <c r="N45" s="220">
        <v>10</v>
      </c>
      <c r="O45" s="263" t="s">
        <v>170</v>
      </c>
      <c r="P45" s="220">
        <v>6</v>
      </c>
      <c r="R45" s="190" t="str">
        <f>($A$7)</f>
        <v>Hírös II</v>
      </c>
      <c r="W45" s="218"/>
      <c r="Y45" s="217"/>
      <c r="AX45" s="222"/>
    </row>
    <row r="46" spans="1:51" ht="24.6">
      <c r="A46" s="215">
        <v>8</v>
      </c>
      <c r="B46" s="232"/>
      <c r="E46" s="190"/>
      <c r="F46" s="190"/>
      <c r="G46" s="190"/>
      <c r="H46" s="190"/>
      <c r="I46" s="190"/>
      <c r="J46" s="190"/>
      <c r="L46" s="219" t="str">
        <f>($A$4)</f>
        <v>Vác I</v>
      </c>
      <c r="N46" s="220">
        <v>11</v>
      </c>
      <c r="O46" s="263" t="s">
        <v>170</v>
      </c>
      <c r="P46" s="220">
        <v>5</v>
      </c>
      <c r="R46" s="190" t="str">
        <f>($A$6)</f>
        <v>Benfica-Mundial II</v>
      </c>
      <c r="S46" s="190"/>
      <c r="V46" s="190"/>
      <c r="Z46" s="190"/>
      <c r="AA46" s="225"/>
      <c r="AB46" s="221"/>
      <c r="AC46" s="225"/>
      <c r="AE46" s="190"/>
      <c r="AF46" s="190"/>
      <c r="AG46" s="190"/>
      <c r="AH46" s="190"/>
      <c r="AI46" s="225"/>
      <c r="AJ46" s="221"/>
      <c r="AK46" s="225"/>
      <c r="AM46" s="190"/>
      <c r="AN46" s="190"/>
      <c r="AO46" s="190"/>
      <c r="AP46" s="190"/>
      <c r="AQ46" s="190"/>
      <c r="AR46" s="190"/>
      <c r="AT46" s="190"/>
      <c r="AU46" s="190"/>
      <c r="AV46" s="190"/>
      <c r="AW46" s="190"/>
      <c r="AX46" s="222"/>
    </row>
    <row r="47" spans="1:51" ht="21">
      <c r="A47" s="223"/>
      <c r="B47" s="232"/>
      <c r="D47" s="217"/>
      <c r="E47" s="190"/>
      <c r="F47" s="190"/>
      <c r="G47" s="190"/>
      <c r="H47" s="190"/>
      <c r="I47" s="190"/>
      <c r="J47" s="190"/>
      <c r="L47" s="219" t="str">
        <f>($A$8)</f>
        <v>Vác II</v>
      </c>
      <c r="N47" s="220">
        <v>8</v>
      </c>
      <c r="O47" s="263" t="s">
        <v>170</v>
      </c>
      <c r="P47" s="220">
        <v>8</v>
      </c>
      <c r="Q47" s="225"/>
      <c r="R47" s="190" t="str">
        <f>($A$12)</f>
        <v>Soproni MAFC</v>
      </c>
      <c r="S47" s="190"/>
      <c r="V47" s="190"/>
      <c r="Y47" s="217"/>
      <c r="Z47" s="190"/>
      <c r="AA47" s="218"/>
      <c r="AB47" s="218"/>
      <c r="AC47" s="218"/>
      <c r="AE47" s="190"/>
      <c r="AF47" s="190"/>
      <c r="AG47" s="190"/>
      <c r="AH47" s="190"/>
      <c r="AI47" s="218"/>
      <c r="AJ47" s="218"/>
      <c r="AK47" s="218"/>
      <c r="AM47" s="190"/>
      <c r="AN47" s="190"/>
      <c r="AO47" s="190"/>
      <c r="AP47" s="190"/>
      <c r="AQ47" s="190"/>
      <c r="AR47" s="190"/>
      <c r="AT47" s="190"/>
      <c r="AU47" s="190"/>
      <c r="AV47" s="190"/>
      <c r="AW47" s="190"/>
      <c r="AX47" s="222"/>
      <c r="AY47" s="190"/>
    </row>
    <row r="48" spans="1:51" ht="21">
      <c r="A48" s="223"/>
      <c r="B48" s="232"/>
      <c r="E48" s="190"/>
      <c r="F48" s="190"/>
      <c r="G48" s="190"/>
      <c r="H48" s="190"/>
      <c r="I48" s="190"/>
      <c r="J48" s="190"/>
      <c r="L48" s="219" t="str">
        <f>($A$9)</f>
        <v>Komló II</v>
      </c>
      <c r="N48" s="220">
        <v>11</v>
      </c>
      <c r="O48" s="263" t="s">
        <v>170</v>
      </c>
      <c r="P48" s="220">
        <v>5</v>
      </c>
      <c r="R48" s="190" t="str">
        <f>($A$11)</f>
        <v>Modern SE</v>
      </c>
      <c r="S48" s="190"/>
      <c r="V48" s="190"/>
      <c r="Z48" s="190"/>
      <c r="AA48" s="225"/>
      <c r="AB48" s="221"/>
      <c r="AC48" s="225"/>
      <c r="AE48" s="190"/>
      <c r="AF48" s="190"/>
      <c r="AG48" s="190"/>
      <c r="AH48" s="190"/>
      <c r="AI48" s="225"/>
      <c r="AJ48" s="221"/>
      <c r="AK48" s="225"/>
      <c r="AM48" s="190"/>
      <c r="AN48" s="190"/>
      <c r="AO48" s="190"/>
      <c r="AP48" s="190"/>
      <c r="AQ48" s="190"/>
      <c r="AR48" s="190"/>
      <c r="AT48" s="190"/>
      <c r="AU48" s="190"/>
      <c r="AV48" s="190"/>
      <c r="AW48" s="190"/>
      <c r="AX48" s="222"/>
    </row>
    <row r="49" spans="1:51" ht="11.25" customHeight="1">
      <c r="A49" s="223"/>
      <c r="B49" s="232"/>
      <c r="C49" s="272"/>
      <c r="D49" s="272"/>
      <c r="E49" s="273"/>
      <c r="F49" s="273"/>
      <c r="G49" s="273"/>
      <c r="H49" s="273"/>
      <c r="I49" s="273"/>
      <c r="J49" s="273"/>
      <c r="K49" s="272"/>
      <c r="L49" s="274"/>
      <c r="M49" s="272"/>
      <c r="N49" s="275"/>
      <c r="O49" s="276"/>
      <c r="P49" s="275"/>
      <c r="Q49" s="272"/>
      <c r="R49" s="273"/>
      <c r="S49" s="273"/>
      <c r="T49" s="272"/>
      <c r="U49" s="272"/>
      <c r="V49" s="273"/>
      <c r="W49" s="272"/>
      <c r="X49" s="272"/>
      <c r="Y49" s="272"/>
      <c r="Z49" s="273"/>
      <c r="AA49" s="225"/>
      <c r="AB49" s="221"/>
      <c r="AC49" s="225"/>
      <c r="AE49" s="190"/>
      <c r="AF49" s="190"/>
      <c r="AG49" s="190"/>
      <c r="AH49" s="190"/>
      <c r="AI49" s="225"/>
      <c r="AJ49" s="221"/>
      <c r="AK49" s="225"/>
      <c r="AM49" s="190"/>
      <c r="AN49" s="190"/>
      <c r="AO49" s="190"/>
      <c r="AP49" s="190"/>
      <c r="AQ49" s="190"/>
      <c r="AR49" s="190"/>
      <c r="AT49" s="190"/>
      <c r="AU49" s="190"/>
      <c r="AV49" s="190"/>
      <c r="AW49" s="190"/>
      <c r="AX49" s="222"/>
    </row>
    <row r="50" spans="1:51" ht="21">
      <c r="A50" s="223"/>
      <c r="B50" s="232"/>
      <c r="D50" s="217"/>
      <c r="E50" s="190"/>
      <c r="F50" s="190"/>
      <c r="G50" s="190"/>
      <c r="H50" s="190"/>
      <c r="I50" s="190"/>
      <c r="J50" s="190"/>
      <c r="L50" s="219" t="str">
        <f>($A$4)</f>
        <v>Vác I</v>
      </c>
      <c r="N50" s="220">
        <v>11</v>
      </c>
      <c r="O50" s="263" t="s">
        <v>170</v>
      </c>
      <c r="P50" s="220">
        <v>5</v>
      </c>
      <c r="Q50" s="225" t="s">
        <v>171</v>
      </c>
      <c r="R50" s="190" t="str">
        <f>($A$7)</f>
        <v>Hírös II</v>
      </c>
      <c r="S50" s="190"/>
      <c r="V50" s="190"/>
      <c r="Y50" s="217"/>
      <c r="Z50" s="190"/>
      <c r="AA50" s="218"/>
      <c r="AB50" s="218"/>
      <c r="AC50" s="218"/>
      <c r="AE50" s="190"/>
      <c r="AF50" s="190"/>
      <c r="AG50" s="190"/>
      <c r="AH50" s="190"/>
      <c r="AI50" s="218"/>
      <c r="AJ50" s="218"/>
      <c r="AK50" s="218"/>
      <c r="AM50" s="190"/>
      <c r="AN50" s="190"/>
      <c r="AO50" s="190"/>
      <c r="AP50" s="190"/>
      <c r="AQ50" s="190"/>
      <c r="AR50" s="190"/>
      <c r="AT50" s="190"/>
      <c r="AU50" s="190"/>
      <c r="AV50" s="190"/>
      <c r="AW50" s="190"/>
      <c r="AX50" s="222"/>
      <c r="AY50" s="190"/>
    </row>
    <row r="51" spans="1:51" s="190" customFormat="1" ht="24.6">
      <c r="A51" s="215">
        <v>9</v>
      </c>
      <c r="B51" s="216"/>
      <c r="D51" s="217"/>
      <c r="K51" s="218"/>
      <c r="L51" s="219" t="str">
        <f>($A$6)</f>
        <v>Benfica-Mundial II</v>
      </c>
      <c r="M51" s="218"/>
      <c r="N51" s="220">
        <v>13</v>
      </c>
      <c r="O51" s="263" t="s">
        <v>170</v>
      </c>
      <c r="P51" s="220">
        <v>3</v>
      </c>
      <c r="R51" s="190" t="str">
        <f>($A$5)</f>
        <v>Erzsébetváros SE</v>
      </c>
      <c r="W51" s="218"/>
      <c r="Y51" s="217"/>
      <c r="AX51" s="222"/>
    </row>
    <row r="52" spans="1:51" ht="21">
      <c r="A52" s="223"/>
      <c r="B52" s="224"/>
      <c r="E52" s="190"/>
      <c r="F52" s="190"/>
      <c r="G52" s="190"/>
      <c r="H52" s="190"/>
      <c r="I52" s="190"/>
      <c r="J52" s="190"/>
      <c r="L52" s="219" t="str">
        <f>($A$9)</f>
        <v>Komló II</v>
      </c>
      <c r="N52" s="220">
        <v>6</v>
      </c>
      <c r="O52" s="263" t="s">
        <v>170</v>
      </c>
      <c r="P52" s="220">
        <v>10</v>
      </c>
      <c r="R52" s="190" t="str">
        <f>($A$12)</f>
        <v>Soproni MAFC</v>
      </c>
      <c r="S52" s="190"/>
      <c r="V52" s="190"/>
      <c r="Z52" s="190"/>
      <c r="AA52" s="225"/>
      <c r="AB52" s="221"/>
      <c r="AC52" s="225"/>
      <c r="AE52" s="190"/>
      <c r="AF52" s="190"/>
      <c r="AG52" s="190"/>
      <c r="AH52" s="190"/>
      <c r="AI52" s="225"/>
      <c r="AJ52" s="221"/>
      <c r="AK52" s="225"/>
      <c r="AM52" s="190"/>
      <c r="AN52" s="190"/>
      <c r="AO52" s="190"/>
      <c r="AP52" s="190"/>
      <c r="AQ52" s="190"/>
      <c r="AR52" s="190"/>
      <c r="AT52" s="190"/>
      <c r="AU52" s="190"/>
      <c r="AV52" s="190"/>
      <c r="AW52" s="190"/>
      <c r="AX52" s="222"/>
    </row>
    <row r="53" spans="1:51" ht="21">
      <c r="A53" s="223"/>
      <c r="B53" s="224"/>
      <c r="D53" s="217"/>
      <c r="E53" s="190"/>
      <c r="F53" s="190"/>
      <c r="G53" s="190"/>
      <c r="H53" s="190"/>
      <c r="I53" s="190"/>
      <c r="J53" s="190"/>
      <c r="L53" s="219" t="str">
        <f>($A$10)</f>
        <v>Testvériség SE II</v>
      </c>
      <c r="N53" s="220">
        <v>9</v>
      </c>
      <c r="O53" s="263" t="s">
        <v>170</v>
      </c>
      <c r="P53" s="220">
        <v>7</v>
      </c>
      <c r="Q53" s="225"/>
      <c r="R53" s="190" t="str">
        <f>($A$11)</f>
        <v>Modern SE</v>
      </c>
      <c r="S53" s="190"/>
      <c r="V53" s="190"/>
      <c r="Y53" s="217"/>
      <c r="Z53" s="190"/>
      <c r="AA53" s="218"/>
      <c r="AB53" s="218"/>
      <c r="AC53" s="218"/>
      <c r="AE53" s="190"/>
      <c r="AF53" s="190"/>
      <c r="AG53" s="190"/>
      <c r="AH53" s="190"/>
      <c r="AI53" s="218"/>
      <c r="AJ53" s="218"/>
      <c r="AK53" s="218"/>
      <c r="AM53" s="190"/>
      <c r="AN53" s="190"/>
      <c r="AO53" s="190"/>
      <c r="AP53" s="190"/>
      <c r="AQ53" s="190"/>
      <c r="AR53" s="190"/>
      <c r="AT53" s="190"/>
      <c r="AU53" s="190"/>
      <c r="AV53" s="190"/>
      <c r="AW53" s="190"/>
      <c r="AX53" s="222"/>
      <c r="AY53" s="190"/>
    </row>
    <row r="54" spans="1:51" ht="10.5" customHeight="1">
      <c r="A54" s="223"/>
      <c r="B54" s="224"/>
      <c r="C54" s="272"/>
      <c r="D54" s="278"/>
      <c r="E54" s="273"/>
      <c r="F54" s="273"/>
      <c r="G54" s="273"/>
      <c r="H54" s="273"/>
      <c r="I54" s="273"/>
      <c r="J54" s="273"/>
      <c r="K54" s="272"/>
      <c r="L54" s="274"/>
      <c r="M54" s="272"/>
      <c r="N54" s="275"/>
      <c r="O54" s="276"/>
      <c r="P54" s="275"/>
      <c r="Q54" s="277"/>
      <c r="R54" s="273"/>
      <c r="S54" s="273"/>
      <c r="T54" s="272"/>
      <c r="U54" s="272"/>
      <c r="V54" s="273"/>
      <c r="W54" s="272"/>
      <c r="X54" s="272"/>
      <c r="Y54" s="278"/>
      <c r="Z54" s="273"/>
      <c r="AA54" s="218"/>
      <c r="AB54" s="218"/>
      <c r="AC54" s="218"/>
      <c r="AE54" s="190"/>
      <c r="AF54" s="190"/>
      <c r="AG54" s="190"/>
      <c r="AH54" s="190"/>
      <c r="AI54" s="218"/>
      <c r="AJ54" s="218"/>
      <c r="AK54" s="218"/>
      <c r="AM54" s="190"/>
      <c r="AN54" s="190"/>
      <c r="AO54" s="190"/>
      <c r="AP54" s="190"/>
      <c r="AQ54" s="190"/>
      <c r="AR54" s="190"/>
      <c r="AT54" s="190"/>
      <c r="AU54" s="190"/>
      <c r="AV54" s="190"/>
      <c r="AW54" s="190"/>
      <c r="AX54" s="222"/>
      <c r="AY54" s="190"/>
    </row>
    <row r="55" spans="1:51" ht="21">
      <c r="A55" s="223"/>
      <c r="B55" s="224"/>
      <c r="E55" s="190"/>
      <c r="F55" s="190"/>
      <c r="G55" s="190"/>
      <c r="H55" s="190"/>
      <c r="I55" s="190"/>
      <c r="J55" s="190"/>
      <c r="L55" s="219" t="str">
        <f>($A$3)</f>
        <v>Csokonyavisonta</v>
      </c>
      <c r="N55" s="220">
        <v>7</v>
      </c>
      <c r="O55" s="263" t="s">
        <v>170</v>
      </c>
      <c r="P55" s="220">
        <v>9</v>
      </c>
      <c r="R55" s="190" t="str">
        <f>($A$6)</f>
        <v>Benfica-Mundial II</v>
      </c>
      <c r="S55" s="190"/>
      <c r="V55" s="190"/>
      <c r="Z55" s="190"/>
      <c r="AA55" s="225"/>
      <c r="AB55" s="221"/>
      <c r="AC55" s="225"/>
      <c r="AE55" s="190"/>
      <c r="AF55" s="190"/>
      <c r="AG55" s="190"/>
      <c r="AH55" s="190"/>
      <c r="AI55" s="225"/>
      <c r="AJ55" s="221"/>
      <c r="AK55" s="225"/>
      <c r="AM55" s="190"/>
      <c r="AN55" s="190"/>
      <c r="AO55" s="190"/>
      <c r="AP55" s="190"/>
      <c r="AQ55" s="190"/>
      <c r="AR55" s="190"/>
      <c r="AT55" s="190"/>
      <c r="AU55" s="190"/>
      <c r="AV55" s="190"/>
      <c r="AW55" s="190"/>
      <c r="AX55" s="222"/>
    </row>
    <row r="56" spans="1:51" ht="21">
      <c r="A56" s="223"/>
      <c r="B56" s="224"/>
      <c r="D56" s="217"/>
      <c r="E56" s="190"/>
      <c r="F56" s="190"/>
      <c r="G56" s="190"/>
      <c r="H56" s="190"/>
      <c r="I56" s="190"/>
      <c r="J56" s="190"/>
      <c r="L56" s="219" t="str">
        <f>($A$4)</f>
        <v>Vác I</v>
      </c>
      <c r="N56" s="220">
        <v>6</v>
      </c>
      <c r="O56" s="263" t="s">
        <v>170</v>
      </c>
      <c r="P56" s="220">
        <v>10</v>
      </c>
      <c r="Q56" s="225" t="s">
        <v>171</v>
      </c>
      <c r="R56" s="190" t="str">
        <f>($A$5)</f>
        <v>Erzsébetváros SE</v>
      </c>
      <c r="S56" s="190"/>
      <c r="V56" s="190"/>
      <c r="Y56" s="217"/>
      <c r="Z56" s="190"/>
      <c r="AA56" s="218"/>
      <c r="AB56" s="218"/>
      <c r="AC56" s="218"/>
      <c r="AE56" s="190"/>
      <c r="AF56" s="190"/>
      <c r="AG56" s="190"/>
      <c r="AH56" s="190"/>
      <c r="AI56" s="218"/>
      <c r="AJ56" s="218"/>
      <c r="AK56" s="218"/>
      <c r="AM56" s="190"/>
      <c r="AN56" s="190"/>
      <c r="AO56" s="190"/>
      <c r="AP56" s="190"/>
      <c r="AQ56" s="190"/>
      <c r="AR56" s="190"/>
      <c r="AT56" s="190"/>
      <c r="AU56" s="190"/>
      <c r="AV56" s="190"/>
      <c r="AW56" s="190"/>
      <c r="AX56" s="222"/>
      <c r="AY56" s="190"/>
    </row>
    <row r="57" spans="1:51" s="190" customFormat="1" ht="24.6">
      <c r="A57" s="215">
        <v>10</v>
      </c>
      <c r="B57" s="231"/>
      <c r="D57" s="217"/>
      <c r="K57" s="218"/>
      <c r="L57" s="219" t="str">
        <f>($A$8)</f>
        <v>Vác II</v>
      </c>
      <c r="M57" s="218"/>
      <c r="N57" s="220">
        <v>9</v>
      </c>
      <c r="O57" s="263" t="s">
        <v>170</v>
      </c>
      <c r="P57" s="220">
        <v>7</v>
      </c>
      <c r="R57" s="190" t="str">
        <f>($A$11)</f>
        <v>Modern SE</v>
      </c>
      <c r="W57" s="218"/>
      <c r="Y57" s="217"/>
      <c r="AX57" s="222"/>
    </row>
    <row r="58" spans="1:51" ht="21">
      <c r="A58" s="223"/>
      <c r="B58" s="232"/>
      <c r="D58" s="217"/>
      <c r="E58" s="190"/>
      <c r="F58" s="190"/>
      <c r="G58" s="190"/>
      <c r="H58" s="190"/>
      <c r="I58" s="190"/>
      <c r="J58" s="190"/>
      <c r="L58" s="219" t="str">
        <f>($A$9)</f>
        <v>Komló II</v>
      </c>
      <c r="N58" s="220">
        <v>10</v>
      </c>
      <c r="O58" s="263" t="s">
        <v>170</v>
      </c>
      <c r="P58" s="220">
        <v>6</v>
      </c>
      <c r="R58" s="190" t="str">
        <f>($A$10)</f>
        <v>Testvériség SE II</v>
      </c>
      <c r="S58" s="190"/>
      <c r="V58" s="190"/>
      <c r="Y58" s="217"/>
      <c r="Z58" s="190"/>
      <c r="AA58" s="218"/>
      <c r="AB58" s="218"/>
      <c r="AC58" s="218"/>
      <c r="AE58" s="190"/>
      <c r="AF58" s="190"/>
      <c r="AG58" s="190"/>
      <c r="AH58" s="190"/>
      <c r="AI58" s="218"/>
      <c r="AJ58" s="218"/>
      <c r="AK58" s="218"/>
      <c r="AM58" s="190"/>
      <c r="AN58" s="190"/>
      <c r="AO58" s="190"/>
      <c r="AP58" s="190"/>
      <c r="AQ58" s="190"/>
      <c r="AR58" s="190"/>
      <c r="AT58" s="190"/>
      <c r="AU58" s="190"/>
      <c r="AV58" s="190"/>
      <c r="AW58" s="190"/>
      <c r="AX58" s="222"/>
      <c r="AY58" s="190"/>
    </row>
    <row r="59" spans="1:51" ht="12" customHeight="1">
      <c r="A59" s="223"/>
      <c r="B59" s="232"/>
      <c r="C59" s="272"/>
      <c r="D59" s="278"/>
      <c r="E59" s="273"/>
      <c r="F59" s="273"/>
      <c r="G59" s="273"/>
      <c r="H59" s="273"/>
      <c r="I59" s="273"/>
      <c r="J59" s="273"/>
      <c r="K59" s="272"/>
      <c r="L59" s="274"/>
      <c r="M59" s="272"/>
      <c r="N59" s="275"/>
      <c r="O59" s="276"/>
      <c r="P59" s="275"/>
      <c r="Q59" s="272"/>
      <c r="R59" s="273"/>
      <c r="S59" s="273"/>
      <c r="T59" s="272"/>
      <c r="U59" s="272"/>
      <c r="V59" s="273"/>
      <c r="W59" s="272"/>
      <c r="X59" s="272"/>
      <c r="Y59" s="278"/>
      <c r="Z59" s="273"/>
      <c r="AA59" s="218"/>
      <c r="AB59" s="218"/>
      <c r="AC59" s="218"/>
      <c r="AE59" s="190"/>
      <c r="AF59" s="190"/>
      <c r="AG59" s="190"/>
      <c r="AH59" s="190"/>
      <c r="AI59" s="218"/>
      <c r="AJ59" s="218"/>
      <c r="AK59" s="218"/>
      <c r="AM59" s="190"/>
      <c r="AN59" s="190"/>
      <c r="AO59" s="190"/>
      <c r="AP59" s="190"/>
      <c r="AQ59" s="190"/>
      <c r="AR59" s="190"/>
      <c r="AT59" s="190"/>
      <c r="AU59" s="190"/>
      <c r="AV59" s="190"/>
      <c r="AW59" s="190"/>
      <c r="AX59" s="222"/>
      <c r="AY59" s="190"/>
    </row>
    <row r="60" spans="1:51" ht="21">
      <c r="A60" s="223"/>
      <c r="B60" s="232"/>
      <c r="D60" s="217"/>
      <c r="E60" s="190"/>
      <c r="F60" s="190"/>
      <c r="G60" s="190"/>
      <c r="H60" s="190"/>
      <c r="I60" s="190"/>
      <c r="J60" s="190"/>
      <c r="L60" s="219" t="str">
        <f>($A$3)</f>
        <v>Csokonyavisonta</v>
      </c>
      <c r="N60" s="220">
        <v>6</v>
      </c>
      <c r="O60" s="263" t="s">
        <v>170</v>
      </c>
      <c r="P60" s="220">
        <v>10</v>
      </c>
      <c r="Q60" s="225"/>
      <c r="R60" s="190" t="str">
        <f>($A$5)</f>
        <v>Erzsébetváros SE</v>
      </c>
      <c r="S60" s="190"/>
      <c r="V60" s="190"/>
      <c r="Y60" s="217"/>
      <c r="Z60" s="190"/>
      <c r="AA60" s="218"/>
      <c r="AB60" s="218"/>
      <c r="AC60" s="218"/>
      <c r="AE60" s="190"/>
      <c r="AF60" s="190"/>
      <c r="AG60" s="190"/>
      <c r="AH60" s="190"/>
      <c r="AI60" s="218"/>
      <c r="AJ60" s="218"/>
      <c r="AK60" s="218"/>
      <c r="AM60" s="190"/>
      <c r="AN60" s="190"/>
      <c r="AO60" s="190"/>
      <c r="AP60" s="190"/>
      <c r="AQ60" s="190"/>
      <c r="AR60" s="190"/>
      <c r="AT60" s="190"/>
      <c r="AU60" s="190"/>
      <c r="AV60" s="190"/>
      <c r="AW60" s="190"/>
      <c r="AX60" s="222"/>
      <c r="AY60" s="190"/>
    </row>
    <row r="61" spans="1:51" ht="24.6">
      <c r="A61" s="215">
        <v>11</v>
      </c>
      <c r="B61" s="232"/>
      <c r="D61" s="217"/>
      <c r="E61" s="190"/>
      <c r="F61" s="190"/>
      <c r="G61" s="190"/>
      <c r="H61" s="190"/>
      <c r="I61" s="190"/>
      <c r="J61" s="190"/>
      <c r="L61" s="219" t="str">
        <f>($A$7)</f>
        <v>Hírös II</v>
      </c>
      <c r="N61" s="220">
        <v>8</v>
      </c>
      <c r="O61" s="263" t="s">
        <v>170</v>
      </c>
      <c r="P61" s="220">
        <v>8</v>
      </c>
      <c r="R61" s="190" t="str">
        <f>($A$6)</f>
        <v>Benfica-Mundial II</v>
      </c>
      <c r="S61" s="190"/>
      <c r="V61" s="190"/>
      <c r="Y61" s="217"/>
      <c r="Z61" s="190"/>
      <c r="AA61" s="218"/>
      <c r="AB61" s="218"/>
      <c r="AC61" s="218"/>
      <c r="AE61" s="190"/>
      <c r="AF61" s="190"/>
      <c r="AG61" s="190"/>
      <c r="AH61" s="190"/>
      <c r="AI61" s="218"/>
      <c r="AJ61" s="218"/>
      <c r="AK61" s="218"/>
      <c r="AM61" s="190"/>
      <c r="AN61" s="190"/>
      <c r="AO61" s="190"/>
      <c r="AP61" s="190"/>
      <c r="AQ61" s="190"/>
      <c r="AR61" s="190"/>
      <c r="AT61" s="190"/>
      <c r="AU61" s="190"/>
      <c r="AV61" s="190"/>
      <c r="AW61" s="190"/>
      <c r="AX61" s="222"/>
      <c r="AY61" s="190"/>
    </row>
    <row r="62" spans="1:51" ht="21">
      <c r="A62" s="223"/>
      <c r="B62" s="232"/>
      <c r="D62" s="217"/>
      <c r="E62" s="190"/>
      <c r="F62" s="190"/>
      <c r="G62" s="190"/>
      <c r="H62" s="190"/>
      <c r="I62" s="190"/>
      <c r="J62" s="190"/>
      <c r="L62" s="219" t="str">
        <f>($A$8)</f>
        <v>Vác II</v>
      </c>
      <c r="N62" s="220">
        <v>6</v>
      </c>
      <c r="O62" s="263" t="s">
        <v>170</v>
      </c>
      <c r="P62" s="220">
        <v>10</v>
      </c>
      <c r="Q62" s="225" t="s">
        <v>171</v>
      </c>
      <c r="R62" s="190" t="str">
        <f>($A$10)</f>
        <v>Testvériség SE II</v>
      </c>
      <c r="S62" s="190"/>
      <c r="V62" s="190"/>
      <c r="Y62" s="217"/>
      <c r="Z62" s="190"/>
      <c r="AA62" s="218"/>
      <c r="AB62" s="218"/>
      <c r="AC62" s="218"/>
      <c r="AE62" s="190"/>
      <c r="AF62" s="190"/>
      <c r="AG62" s="190"/>
      <c r="AH62" s="190"/>
      <c r="AI62" s="218"/>
      <c r="AJ62" s="218"/>
      <c r="AK62" s="218"/>
      <c r="AM62" s="190"/>
      <c r="AN62" s="190"/>
      <c r="AO62" s="190"/>
      <c r="AP62" s="190"/>
      <c r="AQ62" s="190"/>
      <c r="AR62" s="190"/>
      <c r="AT62" s="190"/>
      <c r="AU62" s="190"/>
      <c r="AV62" s="190"/>
      <c r="AW62" s="190"/>
      <c r="AX62" s="222"/>
      <c r="AY62" s="190"/>
    </row>
    <row r="63" spans="1:51" s="190" customFormat="1" ht="24.6">
      <c r="A63" s="215"/>
      <c r="B63" s="216"/>
      <c r="D63" s="217"/>
      <c r="K63" s="218"/>
      <c r="L63" s="219" t="str">
        <f>($A$11)</f>
        <v>Modern SE</v>
      </c>
      <c r="M63" s="218"/>
      <c r="N63" s="220">
        <v>7</v>
      </c>
      <c r="O63" s="263" t="s">
        <v>170</v>
      </c>
      <c r="P63" s="220">
        <v>9</v>
      </c>
      <c r="R63" s="190" t="str">
        <f>($A$12)</f>
        <v>Soproni MAFC</v>
      </c>
      <c r="W63" s="218"/>
      <c r="Y63" s="217"/>
      <c r="AX63" s="222"/>
    </row>
    <row r="64" spans="1:51" s="190" customFormat="1" ht="12.75" customHeight="1">
      <c r="A64" s="215"/>
      <c r="B64" s="216"/>
      <c r="C64" s="273"/>
      <c r="D64" s="278"/>
      <c r="E64" s="273"/>
      <c r="F64" s="273"/>
      <c r="G64" s="273"/>
      <c r="H64" s="273"/>
      <c r="I64" s="273"/>
      <c r="J64" s="273"/>
      <c r="K64" s="279"/>
      <c r="L64" s="274"/>
      <c r="M64" s="279"/>
      <c r="N64" s="275"/>
      <c r="O64" s="276"/>
      <c r="P64" s="275"/>
      <c r="Q64" s="273"/>
      <c r="R64" s="273"/>
      <c r="S64" s="273"/>
      <c r="T64" s="273"/>
      <c r="U64" s="273"/>
      <c r="V64" s="273"/>
      <c r="W64" s="279"/>
      <c r="X64" s="273"/>
      <c r="Y64" s="278"/>
      <c r="Z64" s="273"/>
      <c r="AX64" s="222"/>
    </row>
    <row r="65" spans="1:51" ht="21">
      <c r="A65" s="223"/>
      <c r="B65" s="224"/>
      <c r="E65" s="190"/>
      <c r="F65" s="190"/>
      <c r="G65" s="190"/>
      <c r="H65" s="190"/>
      <c r="I65" s="190"/>
      <c r="J65" s="190"/>
      <c r="L65" s="219" t="str">
        <f>($A$3)</f>
        <v>Csokonyavisonta</v>
      </c>
      <c r="N65" s="220">
        <v>5</v>
      </c>
      <c r="O65" s="263" t="s">
        <v>170</v>
      </c>
      <c r="P65" s="220">
        <v>11</v>
      </c>
      <c r="R65" s="190" t="str">
        <f>($A$4)</f>
        <v>Vác I</v>
      </c>
      <c r="S65" s="190"/>
      <c r="V65" s="190"/>
      <c r="Z65" s="190"/>
      <c r="AA65" s="225"/>
      <c r="AB65" s="221"/>
      <c r="AC65" s="225"/>
      <c r="AE65" s="190"/>
      <c r="AF65" s="190"/>
      <c r="AG65" s="190"/>
      <c r="AH65" s="190"/>
      <c r="AI65" s="225"/>
      <c r="AJ65" s="221"/>
      <c r="AK65" s="225"/>
      <c r="AM65" s="190"/>
      <c r="AN65" s="190"/>
      <c r="AO65" s="190"/>
      <c r="AP65" s="190"/>
      <c r="AQ65" s="190"/>
      <c r="AR65" s="190"/>
      <c r="AT65" s="190"/>
      <c r="AU65" s="190"/>
      <c r="AV65" s="190"/>
      <c r="AW65" s="190"/>
      <c r="AX65" s="222"/>
    </row>
    <row r="66" spans="1:51" ht="24.6">
      <c r="A66" s="215">
        <v>11</v>
      </c>
      <c r="B66" s="224"/>
      <c r="E66" s="190"/>
      <c r="F66" s="190"/>
      <c r="G66" s="190"/>
      <c r="H66" s="190"/>
      <c r="I66" s="190"/>
      <c r="J66" s="190"/>
      <c r="L66" s="219" t="str">
        <f>($A$5)</f>
        <v>Erzsébetváros SE</v>
      </c>
      <c r="N66" s="220">
        <v>6</v>
      </c>
      <c r="O66" s="263" t="s">
        <v>170</v>
      </c>
      <c r="P66" s="220">
        <v>10</v>
      </c>
      <c r="Q66" s="225"/>
      <c r="R66" s="190" t="str">
        <f>($A$7)</f>
        <v>Hírös II</v>
      </c>
      <c r="S66" s="190"/>
      <c r="V66" s="190"/>
      <c r="Y66" s="217"/>
      <c r="Z66" s="190"/>
      <c r="AA66" s="218"/>
      <c r="AB66" s="218"/>
      <c r="AC66" s="218"/>
      <c r="AE66" s="190"/>
      <c r="AF66" s="190"/>
      <c r="AG66" s="190"/>
      <c r="AH66" s="190"/>
      <c r="AI66" s="218"/>
      <c r="AJ66" s="218"/>
      <c r="AK66" s="218"/>
      <c r="AM66" s="190"/>
      <c r="AN66" s="190"/>
      <c r="AO66" s="190"/>
      <c r="AP66" s="190"/>
      <c r="AQ66" s="190"/>
      <c r="AR66" s="190"/>
      <c r="AT66" s="190"/>
      <c r="AU66" s="190"/>
      <c r="AV66" s="190"/>
      <c r="AW66" s="190"/>
      <c r="AX66" s="222"/>
      <c r="AY66" s="190"/>
    </row>
    <row r="67" spans="1:51" ht="21">
      <c r="A67" s="223"/>
      <c r="B67" s="224"/>
      <c r="E67" s="190"/>
      <c r="F67" s="190"/>
      <c r="G67" s="190"/>
      <c r="H67" s="190"/>
      <c r="I67" s="190"/>
      <c r="J67" s="190"/>
      <c r="L67" s="219" t="str">
        <f>($A$8)</f>
        <v>Vác II</v>
      </c>
      <c r="N67" s="220">
        <v>7</v>
      </c>
      <c r="O67" s="263" t="s">
        <v>170</v>
      </c>
      <c r="P67" s="220">
        <v>9</v>
      </c>
      <c r="R67" s="190" t="str">
        <f>($A$9)</f>
        <v>Komló II</v>
      </c>
      <c r="S67" s="190"/>
      <c r="V67" s="190"/>
      <c r="Z67" s="190"/>
      <c r="AA67" s="225"/>
      <c r="AB67" s="221"/>
      <c r="AC67" s="225"/>
      <c r="AE67" s="190"/>
      <c r="AF67" s="190"/>
      <c r="AG67" s="190"/>
      <c r="AH67" s="190"/>
      <c r="AI67" s="225"/>
      <c r="AJ67" s="221"/>
      <c r="AK67" s="225"/>
      <c r="AM67" s="190"/>
      <c r="AN67" s="190"/>
      <c r="AO67" s="190"/>
      <c r="AP67" s="190"/>
      <c r="AQ67" s="190"/>
      <c r="AR67" s="190"/>
      <c r="AT67" s="190"/>
      <c r="AU67" s="190"/>
      <c r="AV67" s="190"/>
      <c r="AW67" s="190"/>
      <c r="AX67" s="222"/>
    </row>
    <row r="68" spans="1:51" ht="21">
      <c r="A68" s="223"/>
      <c r="B68" s="224"/>
      <c r="D68" s="217"/>
      <c r="E68" s="190"/>
      <c r="F68" s="190"/>
      <c r="G68" s="190"/>
      <c r="H68" s="190"/>
      <c r="I68" s="190"/>
      <c r="J68" s="190"/>
      <c r="L68" s="219" t="str">
        <f>($A$10)</f>
        <v>Testvériség SE II</v>
      </c>
      <c r="N68" s="220">
        <v>9</v>
      </c>
      <c r="O68" s="263" t="s">
        <v>170</v>
      </c>
      <c r="P68" s="220">
        <v>7</v>
      </c>
      <c r="Q68" s="225" t="s">
        <v>171</v>
      </c>
      <c r="R68" s="190" t="str">
        <f>($A$12)</f>
        <v>Soproni MAFC</v>
      </c>
      <c r="S68" s="190"/>
      <c r="V68" s="190"/>
      <c r="Y68" s="217"/>
      <c r="Z68" s="190"/>
      <c r="AA68" s="218"/>
      <c r="AB68" s="218"/>
      <c r="AC68" s="218"/>
      <c r="AE68" s="190"/>
      <c r="AF68" s="190"/>
      <c r="AG68" s="190"/>
      <c r="AH68" s="190"/>
      <c r="AI68" s="218"/>
      <c r="AJ68" s="218"/>
      <c r="AK68" s="218"/>
      <c r="AM68" s="190"/>
      <c r="AN68" s="190"/>
      <c r="AO68" s="190"/>
      <c r="AP68" s="190"/>
      <c r="AQ68" s="190"/>
      <c r="AR68" s="190"/>
      <c r="AT68" s="190"/>
      <c r="AU68" s="190"/>
      <c r="AV68" s="190"/>
      <c r="AW68" s="190"/>
      <c r="AX68" s="222"/>
      <c r="AY68" s="190"/>
    </row>
    <row r="69" spans="1:51" ht="3.75" customHeight="1">
      <c r="A69" s="223"/>
      <c r="B69" s="224"/>
      <c r="C69" s="226"/>
      <c r="D69" s="227"/>
      <c r="E69" s="224"/>
      <c r="F69" s="224"/>
      <c r="G69" s="224"/>
      <c r="H69" s="224"/>
      <c r="I69" s="224"/>
      <c r="J69" s="224"/>
      <c r="K69" s="228"/>
      <c r="L69" s="228"/>
      <c r="M69" s="228"/>
      <c r="N69" s="224"/>
      <c r="O69" s="229"/>
      <c r="P69" s="230"/>
      <c r="Q69" s="229"/>
      <c r="R69" s="224"/>
      <c r="S69" s="224"/>
      <c r="T69" s="228"/>
      <c r="U69" s="228"/>
      <c r="V69" s="224"/>
      <c r="W69" s="228"/>
      <c r="X69" s="228"/>
      <c r="Y69" s="228"/>
      <c r="Z69" s="224"/>
      <c r="AA69" s="229"/>
      <c r="AB69" s="230"/>
      <c r="AC69" s="229"/>
      <c r="AD69" s="228"/>
      <c r="AE69" s="224"/>
      <c r="AF69" s="224"/>
      <c r="AG69" s="224"/>
      <c r="AH69" s="224"/>
      <c r="AI69" s="229"/>
      <c r="AJ69" s="230"/>
      <c r="AK69" s="229"/>
      <c r="AL69" s="228"/>
      <c r="AM69" s="224"/>
      <c r="AN69" s="224"/>
      <c r="AO69" s="224"/>
      <c r="AP69" s="190"/>
      <c r="AQ69" s="190"/>
      <c r="AR69" s="190"/>
      <c r="AS69" s="190"/>
      <c r="AT69" s="190"/>
      <c r="AU69" s="190"/>
      <c r="AV69" s="190"/>
      <c r="AW69" s="19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K67"/>
  <sheetViews>
    <sheetView tabSelected="1" zoomScaleNormal="100" workbookViewId="0">
      <selection activeCell="BJ18" sqref="BJ18"/>
    </sheetView>
  </sheetViews>
  <sheetFormatPr defaultColWidth="2.69921875" defaultRowHeight="18"/>
  <cols>
    <col min="1" max="1" width="19.296875" bestFit="1" customWidth="1"/>
    <col min="6" max="13" width="2.69921875" customWidth="1"/>
    <col min="14" max="14" width="3.796875" customWidth="1"/>
    <col min="15" max="15" width="2.69921875" customWidth="1"/>
    <col min="16" max="16" width="3.796875" customWidth="1"/>
    <col min="17" max="19" width="2.69921875" customWidth="1"/>
    <col min="20" max="20" width="2.296875" customWidth="1"/>
    <col min="21" max="21" width="2.19921875" customWidth="1"/>
    <col min="22" max="28" width="2.69921875" customWidth="1"/>
    <col min="29" max="29" width="4.296875" customWidth="1"/>
    <col min="30" max="41" width="2.69921875" customWidth="1"/>
    <col min="42" max="42" width="1.296875" customWidth="1"/>
    <col min="49" max="49" width="3.5" bestFit="1" customWidth="1"/>
    <col min="50" max="50" width="0.796875" customWidth="1"/>
    <col min="52" max="52" width="0.796875" customWidth="1"/>
    <col min="55" max="55" width="3.5" style="309" hidden="1" customWidth="1"/>
    <col min="56" max="56" width="0" style="310" hidden="1" customWidth="1"/>
    <col min="57" max="57" width="4.19921875" style="309" hidden="1" customWidth="1"/>
    <col min="58" max="58" width="0" style="310" hidden="1" customWidth="1"/>
    <col min="59" max="59" width="3.796875" style="310" bestFit="1" customWidth="1"/>
    <col min="60" max="60" width="6.5" style="309" customWidth="1"/>
    <col min="61" max="61" width="8.796875" style="309" customWidth="1"/>
  </cols>
  <sheetData>
    <row r="1" spans="1:63" ht="18.600000000000001" thickBot="1">
      <c r="A1" s="143" t="s">
        <v>147</v>
      </c>
      <c r="AQ1" s="144" t="s">
        <v>148</v>
      </c>
      <c r="AR1" s="145"/>
      <c r="AS1" s="145"/>
      <c r="AT1" s="145"/>
      <c r="AU1" s="145"/>
      <c r="AV1" s="145"/>
      <c r="AW1" s="145"/>
      <c r="AY1" s="146"/>
      <c r="AZ1" s="147"/>
    </row>
    <row r="2" spans="1:63" ht="32.4" thickTop="1" thickBot="1">
      <c r="A2" s="148" t="s">
        <v>149</v>
      </c>
      <c r="B2" s="149" t="str">
        <f>(A3)</f>
        <v>Váci Forte I</v>
      </c>
      <c r="C2" s="150"/>
      <c r="D2" s="151"/>
      <c r="E2" s="151"/>
      <c r="F2" s="152" t="str">
        <f>(A4)</f>
        <v>Benfica-Mundial II</v>
      </c>
      <c r="G2" s="151"/>
      <c r="H2" s="151"/>
      <c r="I2" s="151"/>
      <c r="J2" s="152" t="str">
        <f>(A5)</f>
        <v>Hírös ALSE II</v>
      </c>
      <c r="K2" s="151"/>
      <c r="L2" s="151"/>
      <c r="M2" s="151"/>
      <c r="N2" s="152" t="str">
        <f>(A6)</f>
        <v>Csokonyavisonta</v>
      </c>
      <c r="O2" s="151"/>
      <c r="P2" s="151"/>
      <c r="Q2" s="151"/>
      <c r="R2" s="152" t="str">
        <f>(A7)</f>
        <v>Erzsébetvárosi SE</v>
      </c>
      <c r="S2" s="151"/>
      <c r="T2" s="151"/>
      <c r="U2" s="151"/>
      <c r="V2" s="152" t="str">
        <f>(A8)</f>
        <v>DÖKE Komló II</v>
      </c>
      <c r="W2" s="151"/>
      <c r="X2" s="151"/>
      <c r="Y2" s="151"/>
      <c r="Z2" s="152" t="str">
        <f>(A9)</f>
        <v>Testvériség SE II</v>
      </c>
      <c r="AA2" s="151"/>
      <c r="AB2" s="151"/>
      <c r="AC2" s="151"/>
      <c r="AD2" s="152" t="str">
        <f>(A10)</f>
        <v>pihenő</v>
      </c>
      <c r="AE2" s="151"/>
      <c r="AF2" s="151"/>
      <c r="AG2" s="151"/>
      <c r="AH2" s="152" t="str">
        <f>(A11)</f>
        <v>Soproni MAFC</v>
      </c>
      <c r="AI2" s="151"/>
      <c r="AJ2" s="151"/>
      <c r="AK2" s="151"/>
      <c r="AL2" s="152" t="str">
        <f>(A12)</f>
        <v>Váci Forte II</v>
      </c>
      <c r="AM2" s="151"/>
      <c r="AN2" s="151"/>
      <c r="AO2" s="151"/>
      <c r="AP2" s="153"/>
      <c r="AQ2" s="154" t="s">
        <v>150</v>
      </c>
      <c r="AR2" s="155" t="s">
        <v>151</v>
      </c>
      <c r="AS2" s="155" t="s">
        <v>152</v>
      </c>
      <c r="AT2" s="155" t="s">
        <v>153</v>
      </c>
      <c r="AU2" s="156" t="s">
        <v>154</v>
      </c>
      <c r="AV2" s="156" t="s">
        <v>155</v>
      </c>
      <c r="AW2" s="157" t="s">
        <v>156</v>
      </c>
      <c r="AX2" s="158"/>
      <c r="AY2" s="159" t="s">
        <v>157</v>
      </c>
      <c r="AZ2" s="160"/>
      <c r="BA2" s="161" t="s">
        <v>158</v>
      </c>
      <c r="BC2" s="314"/>
      <c r="BH2" s="315" t="s">
        <v>261</v>
      </c>
      <c r="BI2" s="316" t="s">
        <v>262</v>
      </c>
    </row>
    <row r="3" spans="1:63" ht="18.600000000000001" thickTop="1">
      <c r="A3" s="162" t="s">
        <v>159</v>
      </c>
      <c r="B3" s="163"/>
      <c r="C3" s="164"/>
      <c r="D3" s="164"/>
      <c r="E3" s="164"/>
      <c r="F3" s="165">
        <v>9</v>
      </c>
      <c r="G3" s="166">
        <f>(N62)</f>
        <v>11</v>
      </c>
      <c r="H3" s="166">
        <f>(P62)</f>
        <v>5</v>
      </c>
      <c r="I3" s="167" t="str">
        <f>IF(G3=".","-",IF(G3&gt;H3,"g",IF(G3=H3,"d","v")))</f>
        <v>g</v>
      </c>
      <c r="J3" s="165">
        <v>8</v>
      </c>
      <c r="K3" s="168">
        <f>(N56)</f>
        <v>9</v>
      </c>
      <c r="L3" s="168">
        <f>(P56)</f>
        <v>7</v>
      </c>
      <c r="M3" s="167" t="str">
        <f>IF(K3=".","-",IF(K3&gt;L3,"g",IF(K3=L3,"d","v")))</f>
        <v>g</v>
      </c>
      <c r="N3" s="165">
        <v>7</v>
      </c>
      <c r="O3" s="168">
        <f>(N50)</f>
        <v>9</v>
      </c>
      <c r="P3" s="168">
        <f>(P50)</f>
        <v>7</v>
      </c>
      <c r="Q3" s="167" t="str">
        <f>IF(O3=".","-",IF(O3&gt;P3,"g",IF(O3=P3,"d","v")))</f>
        <v>g</v>
      </c>
      <c r="R3" s="165">
        <v>6</v>
      </c>
      <c r="S3" s="168">
        <f>(N44)</f>
        <v>7</v>
      </c>
      <c r="T3" s="168">
        <f>(P44)</f>
        <v>9</v>
      </c>
      <c r="U3" s="167" t="str">
        <f>IF(S3=".","-",IF(S3&gt;T3,"g",IF(S3=T3,"d","v")))</f>
        <v>v</v>
      </c>
      <c r="V3" s="165">
        <v>5</v>
      </c>
      <c r="W3" s="168">
        <f>(N38)</f>
        <v>4</v>
      </c>
      <c r="X3" s="168">
        <f>(P38)</f>
        <v>12</v>
      </c>
      <c r="Y3" s="167" t="str">
        <f>IF(W3=".","-",IF(W3&gt;X3,"g",IF(W3=X3,"d","v")))</f>
        <v>v</v>
      </c>
      <c r="Z3" s="165">
        <v>4</v>
      </c>
      <c r="AA3" s="168">
        <f>(N32)</f>
        <v>8</v>
      </c>
      <c r="AB3" s="168">
        <f>(P32)</f>
        <v>8</v>
      </c>
      <c r="AC3" s="167" t="str">
        <f t="shared" ref="AC3:AC8" si="0">IF(AA3=".","-",IF(AA3&gt;AB3,"g",IF(AA3=AB3,"d","v")))</f>
        <v>d</v>
      </c>
      <c r="AD3" s="165">
        <v>3</v>
      </c>
      <c r="AE3" s="168" t="str">
        <f>(N26)</f>
        <v>.</v>
      </c>
      <c r="AF3" s="168" t="str">
        <f>(P26)</f>
        <v>.</v>
      </c>
      <c r="AG3" s="167" t="str">
        <f t="shared" ref="AG3:AG9" si="1">IF(AE3=".","-",IF(AE3&gt;AF3,"g",IF(AE3=AF3,"d","v")))</f>
        <v>-</v>
      </c>
      <c r="AH3" s="165">
        <v>2</v>
      </c>
      <c r="AI3" s="168">
        <f>(N20)</f>
        <v>12</v>
      </c>
      <c r="AJ3" s="168">
        <f>(P20)</f>
        <v>4</v>
      </c>
      <c r="AK3" s="167" t="str">
        <f t="shared" ref="AK3:AK10" si="2">IF(AI3=".","-",IF(AI3&gt;AJ3,"g",IF(AI3=AJ3,"d","v")))</f>
        <v>g</v>
      </c>
      <c r="AL3" s="165">
        <v>1</v>
      </c>
      <c r="AM3" s="168">
        <f>(N14)</f>
        <v>8</v>
      </c>
      <c r="AN3" s="168">
        <f>(P14)</f>
        <v>8</v>
      </c>
      <c r="AO3" s="167" t="str">
        <f t="shared" ref="AO3:AO11" si="3">IF(AM3=".","-",IF(AM3&gt;AN3,"g",IF(AM3=AN3,"d","v")))</f>
        <v>d</v>
      </c>
      <c r="AP3" s="169"/>
      <c r="AQ3" s="170">
        <f t="shared" ref="AQ3:AQ12" si="4">SUM(AR3:AT3)</f>
        <v>8</v>
      </c>
      <c r="AR3" s="171">
        <f t="shared" ref="AR3:AR12" si="5">COUNTIF(B3:AO3,"g")</f>
        <v>4</v>
      </c>
      <c r="AS3" s="171">
        <f t="shared" ref="AS3:AS12" si="6">COUNTIF(B3:AO3,"d")</f>
        <v>2</v>
      </c>
      <c r="AT3" s="171">
        <f t="shared" ref="AT3:AT12" si="7">COUNTIF(B3:AO3,"v")</f>
        <v>2</v>
      </c>
      <c r="AU3" s="172">
        <f>SUM(IF(O3&lt;&gt;".",O3)+IF(S3&lt;&gt;".",S3)+IF(W3&lt;&gt;".",W3)+IF(AA3&lt;&gt;".",AA3)+IF(AE3&lt;&gt;".",AE3)+IF(AI3&lt;&gt;".",AI3)+IF(AM3&lt;&gt;".",AM3)+IF(G3&lt;&gt;".",G3)+IF(K3&lt;&gt;".",K3))</f>
        <v>68</v>
      </c>
      <c r="AV3" s="172">
        <f>SUM(IF(P3&lt;&gt;".",P3)+IF(T3&lt;&gt;".",T3)+IF(X3&lt;&gt;".",X3)+IF(AB3&lt;&gt;".",AB3)+IF(AF3&lt;&gt;".",AF3)+IF(AJ3&lt;&gt;".",AJ3)+IF(AN3&lt;&gt;".",AN3)+IF(H3&lt;&gt;".",H3)+IF(L3&lt;&gt;".",L3))</f>
        <v>60</v>
      </c>
      <c r="AW3" s="173">
        <f t="shared" ref="AW3:AW12" si="8">SUM(AR3*3+AS3*1)</f>
        <v>14</v>
      </c>
      <c r="AX3" s="174"/>
      <c r="AY3" s="175">
        <f t="shared" ref="AY3:AY12" si="9">RANK(AW3,$AW$3:$AW$12,0)</f>
        <v>5</v>
      </c>
      <c r="AZ3" s="176"/>
      <c r="BA3" s="177">
        <f t="shared" ref="BA3:BA12" si="10">SUM(AU3-AV3)</f>
        <v>8</v>
      </c>
      <c r="BC3" s="309">
        <v>21</v>
      </c>
      <c r="BE3" s="309">
        <v>36</v>
      </c>
      <c r="BG3" s="310">
        <v>1</v>
      </c>
      <c r="BH3" s="316">
        <f>SUM(BC3,AW3)</f>
        <v>35</v>
      </c>
      <c r="BI3" s="316">
        <f>SUM(BE3,BA3)</f>
        <v>44</v>
      </c>
      <c r="BK3">
        <v>5</v>
      </c>
    </row>
    <row r="4" spans="1:63">
      <c r="A4" s="178" t="s">
        <v>160</v>
      </c>
      <c r="B4" s="179">
        <v>9</v>
      </c>
      <c r="C4" s="166">
        <f>(P62)</f>
        <v>5</v>
      </c>
      <c r="D4" s="166">
        <f>(N62)</f>
        <v>11</v>
      </c>
      <c r="E4" s="180" t="str">
        <f t="shared" ref="E4:E12" si="11">IF(C4=".","-",IF(C4&gt;D4,"g",IF(C4=D4,"d","v")))</f>
        <v>v</v>
      </c>
      <c r="F4" s="181"/>
      <c r="G4" s="182"/>
      <c r="H4" s="182"/>
      <c r="I4" s="182"/>
      <c r="J4" s="179">
        <v>7</v>
      </c>
      <c r="K4" s="166">
        <f>(N51)</f>
        <v>4</v>
      </c>
      <c r="L4" s="166">
        <f>(P51)</f>
        <v>12</v>
      </c>
      <c r="M4" s="183" t="str">
        <f>IF(K4=".","-",IF(K4&gt;L4,"g",IF(K4=L4,"d","v")))</f>
        <v>v</v>
      </c>
      <c r="N4" s="179">
        <v>6</v>
      </c>
      <c r="O4" s="166">
        <f>(N45)</f>
        <v>3</v>
      </c>
      <c r="P4" s="166">
        <f>(P45)</f>
        <v>13</v>
      </c>
      <c r="Q4" s="183" t="str">
        <f>IF(O4=".","-",IF(O4&gt;P4,"g",IF(O4=P4,"d","v")))</f>
        <v>v</v>
      </c>
      <c r="R4" s="179">
        <v>5</v>
      </c>
      <c r="S4" s="166">
        <f>(N39)</f>
        <v>5</v>
      </c>
      <c r="T4" s="166">
        <f>(P39)</f>
        <v>11</v>
      </c>
      <c r="U4" s="183" t="str">
        <f>IF(S4=".","-",IF(S4&gt;T4,"g",IF(S4=T4,"d","v")))</f>
        <v>v</v>
      </c>
      <c r="V4" s="179">
        <v>4</v>
      </c>
      <c r="W4" s="166">
        <f>(P33)</f>
        <v>7</v>
      </c>
      <c r="X4" s="166">
        <f>(N33)</f>
        <v>9</v>
      </c>
      <c r="Y4" s="183" t="str">
        <f>IF(W4=".","-",IF(W4&gt;X4,"g",IF(W4=X4,"d","v")))</f>
        <v>v</v>
      </c>
      <c r="Z4" s="179">
        <v>3</v>
      </c>
      <c r="AA4" s="166">
        <f>(N27)</f>
        <v>6</v>
      </c>
      <c r="AB4" s="166">
        <f>(P27)</f>
        <v>10</v>
      </c>
      <c r="AC4" s="183" t="str">
        <f t="shared" si="0"/>
        <v>v</v>
      </c>
      <c r="AD4" s="179">
        <v>2</v>
      </c>
      <c r="AE4" s="166" t="str">
        <f>(N21)</f>
        <v>.</v>
      </c>
      <c r="AF4" s="166" t="str">
        <f>(P21)</f>
        <v>.</v>
      </c>
      <c r="AG4" s="183" t="str">
        <f t="shared" si="1"/>
        <v>-</v>
      </c>
      <c r="AH4" s="179">
        <v>1</v>
      </c>
      <c r="AI4" s="166">
        <f>(N15)</f>
        <v>13</v>
      </c>
      <c r="AJ4" s="166">
        <f>(P15)</f>
        <v>3</v>
      </c>
      <c r="AK4" s="183" t="str">
        <f t="shared" si="2"/>
        <v>g</v>
      </c>
      <c r="AL4" s="179">
        <v>8</v>
      </c>
      <c r="AM4" s="166">
        <f>(N57)</f>
        <v>9</v>
      </c>
      <c r="AN4" s="166">
        <f>(P57)</f>
        <v>7</v>
      </c>
      <c r="AO4" s="183" t="str">
        <f t="shared" si="3"/>
        <v>g</v>
      </c>
      <c r="AP4" s="184"/>
      <c r="AQ4" s="170">
        <f t="shared" si="4"/>
        <v>8</v>
      </c>
      <c r="AR4" s="171">
        <f t="shared" si="5"/>
        <v>2</v>
      </c>
      <c r="AS4" s="171">
        <f t="shared" si="6"/>
        <v>0</v>
      </c>
      <c r="AT4" s="171">
        <f t="shared" si="7"/>
        <v>6</v>
      </c>
      <c r="AU4" s="172">
        <f>SUM(IF(O4&lt;&gt;".",O4)+IF(S4&lt;&gt;".",S4)+IF(W4&lt;&gt;".",W4)+IF(AA4&lt;&gt;".",AA4)+IF(AE4&lt;&gt;".",AE4)+IF(AI4&lt;&gt;".",AI4)+IF(AM4&lt;&gt;".",AM4)+IF(C4&lt;&gt;".",C4)+IF(K4&lt;&gt;".",K4))</f>
        <v>52</v>
      </c>
      <c r="AV4" s="172">
        <f>SUM(IF(P4&lt;&gt;".",P4)+IF(T4&lt;&gt;".",T4)+IF(X4&lt;&gt;".",X4)+IF(AB4&lt;&gt;".",AB4)+IF(AF4&lt;&gt;".",AF4)+IF(AJ4&lt;&gt;".",AJ4)+IF(AN4&lt;&gt;".",AN4)+IF(D4&lt;&gt;".",D4)+IF(L4&lt;&gt;".",L4))</f>
        <v>76</v>
      </c>
      <c r="AW4" s="185">
        <f t="shared" si="8"/>
        <v>6</v>
      </c>
      <c r="AX4" s="174"/>
      <c r="AY4" s="175">
        <f t="shared" si="9"/>
        <v>7</v>
      </c>
      <c r="AZ4" s="176"/>
      <c r="BA4" s="177">
        <f t="shared" si="10"/>
        <v>-24</v>
      </c>
      <c r="BC4" s="309">
        <v>16</v>
      </c>
      <c r="BE4" s="309">
        <v>20</v>
      </c>
      <c r="BG4" s="310">
        <v>7</v>
      </c>
      <c r="BH4" s="316">
        <f t="shared" ref="BH4:BH12" si="12">SUM(BC4,AW4)</f>
        <v>22</v>
      </c>
      <c r="BI4" s="316">
        <f t="shared" ref="BI4:BI12" si="13">SUM(BE4,BA4)</f>
        <v>-4</v>
      </c>
      <c r="BK4">
        <v>7</v>
      </c>
    </row>
    <row r="5" spans="1:63">
      <c r="A5" s="178" t="s">
        <v>161</v>
      </c>
      <c r="B5" s="179">
        <v>8</v>
      </c>
      <c r="C5" s="166">
        <f>(P56)</f>
        <v>7</v>
      </c>
      <c r="D5" s="166">
        <f>(N56)</f>
        <v>9</v>
      </c>
      <c r="E5" s="180" t="str">
        <f t="shared" si="11"/>
        <v>v</v>
      </c>
      <c r="F5" s="179">
        <v>7</v>
      </c>
      <c r="G5" s="166">
        <f>(P51)</f>
        <v>12</v>
      </c>
      <c r="H5" s="166">
        <f>(N51)</f>
        <v>4</v>
      </c>
      <c r="I5" s="180" t="str">
        <f t="shared" ref="I5:I12" si="14">IF(G5=".","-",IF(G5&gt;H5,"g",IF(G5=H5,"d","v")))</f>
        <v>g</v>
      </c>
      <c r="J5" s="181"/>
      <c r="K5" s="182"/>
      <c r="L5" s="182"/>
      <c r="M5" s="182"/>
      <c r="N5" s="179">
        <v>5</v>
      </c>
      <c r="O5" s="166">
        <f>(N40)</f>
        <v>6</v>
      </c>
      <c r="P5" s="166">
        <f>(P40)</f>
        <v>10</v>
      </c>
      <c r="Q5" s="183" t="str">
        <f>IF(O5=".","-",IF(O5&gt;P5,"g",IF(O5=P5,"d","v")))</f>
        <v>v</v>
      </c>
      <c r="R5" s="179">
        <v>4</v>
      </c>
      <c r="S5" s="166">
        <f>(N34)</f>
        <v>6</v>
      </c>
      <c r="T5" s="166">
        <f>(P34)</f>
        <v>10</v>
      </c>
      <c r="U5" s="183" t="str">
        <f>IF(S5=".","-",IF(S5&gt;T5,"g",IF(S5=T5,"d","v")))</f>
        <v>v</v>
      </c>
      <c r="V5" s="179">
        <v>3</v>
      </c>
      <c r="W5" s="166">
        <f>(N28)</f>
        <v>6</v>
      </c>
      <c r="X5" s="166">
        <f>(P28)</f>
        <v>10</v>
      </c>
      <c r="Y5" s="183" t="str">
        <f>IF(W5=".","-",IF(W5&gt;X5,"g",IF(W5=X5,"d","v")))</f>
        <v>v</v>
      </c>
      <c r="Z5" s="179">
        <v>2</v>
      </c>
      <c r="AA5" s="166">
        <f>(N22)</f>
        <v>7</v>
      </c>
      <c r="AB5" s="166">
        <f>(P22)</f>
        <v>9</v>
      </c>
      <c r="AC5" s="183" t="str">
        <f t="shared" si="0"/>
        <v>v</v>
      </c>
      <c r="AD5" s="179">
        <v>1</v>
      </c>
      <c r="AE5" s="166" t="str">
        <f>(N16)</f>
        <v>.</v>
      </c>
      <c r="AF5" s="166" t="str">
        <f>(P16)</f>
        <v>.</v>
      </c>
      <c r="AG5" s="183" t="str">
        <f t="shared" si="1"/>
        <v>-</v>
      </c>
      <c r="AH5" s="179">
        <v>9</v>
      </c>
      <c r="AI5" s="166">
        <f>(N63)</f>
        <v>11</v>
      </c>
      <c r="AJ5" s="166">
        <f>(P63)</f>
        <v>5</v>
      </c>
      <c r="AK5" s="183" t="str">
        <f t="shared" si="2"/>
        <v>g</v>
      </c>
      <c r="AL5" s="179">
        <v>6</v>
      </c>
      <c r="AM5" s="166">
        <f>(N46)</f>
        <v>12</v>
      </c>
      <c r="AN5" s="166">
        <f>(P46)</f>
        <v>4</v>
      </c>
      <c r="AO5" s="183" t="str">
        <f t="shared" si="3"/>
        <v>g</v>
      </c>
      <c r="AP5" s="184"/>
      <c r="AQ5" s="170">
        <f t="shared" si="4"/>
        <v>8</v>
      </c>
      <c r="AR5" s="171">
        <f t="shared" si="5"/>
        <v>3</v>
      </c>
      <c r="AS5" s="171">
        <f t="shared" si="6"/>
        <v>0</v>
      </c>
      <c r="AT5" s="171">
        <f t="shared" si="7"/>
        <v>5</v>
      </c>
      <c r="AU5" s="172">
        <f>SUM(IF(O5&lt;&gt;".",O5)+IF(S5&lt;&gt;".",S5)+IF(W5&lt;&gt;".",W5)+IF(AA5&lt;&gt;".",AA5)+IF(AE5&lt;&gt;".",AE5)+IF(AI5&lt;&gt;".",AI5)+IF(AM5&lt;&gt;".",AM5)+IF(G5&lt;&gt;".",G5)+IF(C5&lt;&gt;".",C5))</f>
        <v>67</v>
      </c>
      <c r="AV5" s="172">
        <f>SUM(IF(P5&lt;&gt;".",P5)+IF(T5&lt;&gt;".",T5)+IF(X5&lt;&gt;".",X5)+IF(AB5&lt;&gt;".",AB5)+IF(AF5&lt;&gt;".",AF5)+IF(AJ5&lt;&gt;".",AJ5)+IF(AN5&lt;&gt;".",AN5)+IF(H5&lt;&gt;".",H5)+IF(D5&lt;&gt;".",D5))</f>
        <v>61</v>
      </c>
      <c r="AW5" s="185">
        <f t="shared" si="8"/>
        <v>9</v>
      </c>
      <c r="AX5" s="174"/>
      <c r="AY5" s="175">
        <f t="shared" si="9"/>
        <v>6</v>
      </c>
      <c r="AZ5" s="176"/>
      <c r="BA5" s="177">
        <f t="shared" si="10"/>
        <v>6</v>
      </c>
      <c r="BC5" s="309">
        <v>16</v>
      </c>
      <c r="BE5" s="309">
        <v>20</v>
      </c>
      <c r="BG5" s="310">
        <v>6</v>
      </c>
      <c r="BH5" s="316">
        <f t="shared" si="12"/>
        <v>25</v>
      </c>
      <c r="BI5" s="316">
        <f t="shared" si="13"/>
        <v>26</v>
      </c>
      <c r="BK5">
        <v>6</v>
      </c>
    </row>
    <row r="6" spans="1:63">
      <c r="A6" s="178" t="s">
        <v>162</v>
      </c>
      <c r="B6" s="179">
        <v>7</v>
      </c>
      <c r="C6" s="166">
        <f>(P50)</f>
        <v>7</v>
      </c>
      <c r="D6" s="166">
        <f>(N50)</f>
        <v>9</v>
      </c>
      <c r="E6" s="180" t="str">
        <f t="shared" si="11"/>
        <v>v</v>
      </c>
      <c r="F6" s="179">
        <v>6</v>
      </c>
      <c r="G6" s="166">
        <f>(P45)</f>
        <v>13</v>
      </c>
      <c r="H6" s="166">
        <f>(N45)</f>
        <v>3</v>
      </c>
      <c r="I6" s="180" t="str">
        <f t="shared" si="14"/>
        <v>g</v>
      </c>
      <c r="J6" s="179">
        <v>5</v>
      </c>
      <c r="K6" s="166">
        <f>(P40)</f>
        <v>10</v>
      </c>
      <c r="L6" s="166">
        <f>(N40)</f>
        <v>6</v>
      </c>
      <c r="M6" s="180" t="str">
        <f t="shared" ref="M6:M12" si="15">IF(K6=".","-",IF(K6&gt;L6,"g",IF(K6=L6,"d","v")))</f>
        <v>g</v>
      </c>
      <c r="N6" s="181"/>
      <c r="O6" s="182"/>
      <c r="P6" s="182"/>
      <c r="Q6" s="182"/>
      <c r="R6" s="179">
        <v>3</v>
      </c>
      <c r="S6" s="166">
        <f>(N29)</f>
        <v>9</v>
      </c>
      <c r="T6" s="166">
        <f>(P29)</f>
        <v>7</v>
      </c>
      <c r="U6" s="183" t="str">
        <f>IF(S6=".","-",IF(S6&gt;T6,"g",IF(S6=T6,"d","v")))</f>
        <v>g</v>
      </c>
      <c r="V6" s="179">
        <v>2</v>
      </c>
      <c r="W6" s="166">
        <f>(N23)</f>
        <v>8</v>
      </c>
      <c r="X6" s="166">
        <f>(P23)</f>
        <v>8</v>
      </c>
      <c r="Y6" s="183" t="str">
        <f>IF(W6=".","-",IF(W6&gt;X6,"g",IF(W6=X6,"d","v")))</f>
        <v>d</v>
      </c>
      <c r="Z6" s="179">
        <v>1</v>
      </c>
      <c r="AA6" s="166">
        <f>(N17)</f>
        <v>5</v>
      </c>
      <c r="AB6" s="166">
        <f>(P17)</f>
        <v>11</v>
      </c>
      <c r="AC6" s="183" t="str">
        <f t="shared" si="0"/>
        <v>v</v>
      </c>
      <c r="AD6" s="179">
        <v>9</v>
      </c>
      <c r="AE6" s="166" t="str">
        <f>(N64)</f>
        <v>.</v>
      </c>
      <c r="AF6" s="166" t="str">
        <f>(P64)</f>
        <v>.</v>
      </c>
      <c r="AG6" s="183" t="str">
        <f t="shared" si="1"/>
        <v>-</v>
      </c>
      <c r="AH6" s="179">
        <v>8</v>
      </c>
      <c r="AI6" s="166">
        <f>(N58)</f>
        <v>12</v>
      </c>
      <c r="AJ6" s="166">
        <f>(P58)</f>
        <v>4</v>
      </c>
      <c r="AK6" s="183" t="str">
        <f t="shared" si="2"/>
        <v>g</v>
      </c>
      <c r="AL6" s="179">
        <v>4</v>
      </c>
      <c r="AM6" s="166">
        <f>(N35)</f>
        <v>9</v>
      </c>
      <c r="AN6" s="166">
        <f>(P35)</f>
        <v>7</v>
      </c>
      <c r="AO6" s="183" t="str">
        <f t="shared" si="3"/>
        <v>g</v>
      </c>
      <c r="AP6" s="184"/>
      <c r="AQ6" s="170">
        <f t="shared" si="4"/>
        <v>8</v>
      </c>
      <c r="AR6" s="171">
        <f t="shared" si="5"/>
        <v>5</v>
      </c>
      <c r="AS6" s="171">
        <f t="shared" si="6"/>
        <v>1</v>
      </c>
      <c r="AT6" s="171">
        <f t="shared" si="7"/>
        <v>2</v>
      </c>
      <c r="AU6" s="172">
        <f>SUM(IF(C6&lt;&gt;".",C6)+IF(S6&lt;&gt;".",S6)+IF(W6&lt;&gt;".",W6)+IF(AA6&lt;&gt;".",AA6)+IF(AE6&lt;&gt;".",AE6)+IF(AI6&lt;&gt;".",AI6)+IF(AM6&lt;&gt;".",AM6)+IF(G6&lt;&gt;".",G6)+IF(K6&lt;&gt;".",K6))</f>
        <v>73</v>
      </c>
      <c r="AV6" s="172">
        <f>SUM(IF(D6&lt;&gt;".",D6)+IF(T6&lt;&gt;".",T6)+IF(X6&lt;&gt;".",X6)+IF(AB6&lt;&gt;".",AB6)+IF(AF6&lt;&gt;".",AF6)+IF(AJ6&lt;&gt;".",AJ6)+IF(AN6&lt;&gt;".",AN6)+IF(H6&lt;&gt;".",H6)+IF(L6&lt;&gt;".",L6))</f>
        <v>55</v>
      </c>
      <c r="AW6" s="185">
        <f t="shared" si="8"/>
        <v>16</v>
      </c>
      <c r="AX6" s="174"/>
      <c r="AY6" s="175">
        <f t="shared" si="9"/>
        <v>2</v>
      </c>
      <c r="AZ6" s="176"/>
      <c r="BA6" s="177">
        <f t="shared" si="10"/>
        <v>18</v>
      </c>
      <c r="BC6" s="309">
        <v>15</v>
      </c>
      <c r="BE6" s="309">
        <v>12</v>
      </c>
      <c r="BG6" s="310">
        <v>4</v>
      </c>
      <c r="BH6" s="316">
        <f t="shared" si="12"/>
        <v>31</v>
      </c>
      <c r="BI6" s="316">
        <f t="shared" si="13"/>
        <v>30</v>
      </c>
      <c r="BK6">
        <v>3</v>
      </c>
    </row>
    <row r="7" spans="1:63">
      <c r="A7" s="178" t="s">
        <v>163</v>
      </c>
      <c r="B7" s="179">
        <v>6</v>
      </c>
      <c r="C7" s="166">
        <f>(P44)</f>
        <v>9</v>
      </c>
      <c r="D7" s="166">
        <f>(N44)</f>
        <v>7</v>
      </c>
      <c r="E7" s="180" t="str">
        <f t="shared" si="11"/>
        <v>g</v>
      </c>
      <c r="F7" s="179">
        <v>5</v>
      </c>
      <c r="G7" s="166">
        <f>(P39)</f>
        <v>11</v>
      </c>
      <c r="H7" s="166">
        <f>(N39)</f>
        <v>5</v>
      </c>
      <c r="I7" s="180" t="str">
        <f t="shared" si="14"/>
        <v>g</v>
      </c>
      <c r="J7" s="179">
        <v>4</v>
      </c>
      <c r="K7" s="166">
        <f>(P34)</f>
        <v>10</v>
      </c>
      <c r="L7" s="166">
        <f>(N34)</f>
        <v>6</v>
      </c>
      <c r="M7" s="180" t="str">
        <f t="shared" si="15"/>
        <v>g</v>
      </c>
      <c r="N7" s="179">
        <v>3</v>
      </c>
      <c r="O7" s="166">
        <f>(P29)</f>
        <v>7</v>
      </c>
      <c r="P7" s="166">
        <f>(N29)</f>
        <v>9</v>
      </c>
      <c r="Q7" s="180" t="str">
        <f t="shared" ref="Q7:Q12" si="16">IF(O7=".","-",IF(O7&gt;P7,"g",IF(O7=P7,"d","v")))</f>
        <v>v</v>
      </c>
      <c r="R7" s="181"/>
      <c r="S7" s="182"/>
      <c r="T7" s="182"/>
      <c r="U7" s="182"/>
      <c r="V7" s="179">
        <v>1</v>
      </c>
      <c r="W7" s="166">
        <f>(N18)</f>
        <v>9</v>
      </c>
      <c r="X7" s="166">
        <f>(P18)</f>
        <v>7</v>
      </c>
      <c r="Y7" s="183" t="str">
        <f>IF(W7=".","-",IF(W7&gt;X7,"g",IF(W7=X7,"d","v")))</f>
        <v>g</v>
      </c>
      <c r="Z7" s="179">
        <v>9</v>
      </c>
      <c r="AA7" s="166">
        <f>(N65)</f>
        <v>8</v>
      </c>
      <c r="AB7" s="166">
        <f>(P65)</f>
        <v>8</v>
      </c>
      <c r="AC7" s="183" t="str">
        <f t="shared" si="0"/>
        <v>d</v>
      </c>
      <c r="AD7" s="179">
        <v>8</v>
      </c>
      <c r="AE7" s="166" t="str">
        <f>(N59)</f>
        <v>.</v>
      </c>
      <c r="AF7" s="166" t="str">
        <f>(P59)</f>
        <v>.</v>
      </c>
      <c r="AG7" s="183" t="str">
        <f t="shared" si="1"/>
        <v>-</v>
      </c>
      <c r="AH7" s="179">
        <v>7</v>
      </c>
      <c r="AI7" s="166">
        <f>(N52)</f>
        <v>7</v>
      </c>
      <c r="AJ7" s="166">
        <f>(P52)</f>
        <v>9</v>
      </c>
      <c r="AK7" s="183" t="str">
        <f t="shared" si="2"/>
        <v>v</v>
      </c>
      <c r="AL7" s="179">
        <v>2</v>
      </c>
      <c r="AM7" s="166">
        <f>(N24)</f>
        <v>9</v>
      </c>
      <c r="AN7" s="166">
        <f>(P24)</f>
        <v>7</v>
      </c>
      <c r="AO7" s="183" t="str">
        <f t="shared" si="3"/>
        <v>g</v>
      </c>
      <c r="AP7" s="184"/>
      <c r="AQ7" s="170">
        <f t="shared" si="4"/>
        <v>8</v>
      </c>
      <c r="AR7" s="171">
        <f t="shared" si="5"/>
        <v>5</v>
      </c>
      <c r="AS7" s="171">
        <f t="shared" si="6"/>
        <v>1</v>
      </c>
      <c r="AT7" s="171">
        <f t="shared" si="7"/>
        <v>2</v>
      </c>
      <c r="AU7" s="172">
        <f>SUM(IF(O7&lt;&gt;".",O7)+IF(C7&lt;&gt;".",C7)+IF(W7&lt;&gt;".",W7)+IF(AA7&lt;&gt;".",AA7)+IF(AE7&lt;&gt;".",AE7)+IF(AI7&lt;&gt;".",AI7)+IF(AM7&lt;&gt;".",AM7)+IF(G7&lt;&gt;".",G7)+IF(K7&lt;&gt;".",K7))</f>
        <v>70</v>
      </c>
      <c r="AV7" s="172">
        <f>SUM(IF(P7&lt;&gt;".",P7)+IF(D7&lt;&gt;".",D7)+IF(X7&lt;&gt;".",X7)+IF(AB7&lt;&gt;".",AB7)+IF(AF7&lt;&gt;".",AF7)+IF(AJ7&lt;&gt;".",AJ7)+IF(AN7&lt;&gt;".",AN7)+IF(H7&lt;&gt;".",H7)+IF(L7&lt;&gt;".",L7))</f>
        <v>58</v>
      </c>
      <c r="AW7" s="185">
        <f t="shared" si="8"/>
        <v>16</v>
      </c>
      <c r="AX7" s="174"/>
      <c r="AY7" s="175">
        <f t="shared" si="9"/>
        <v>2</v>
      </c>
      <c r="AZ7" s="176"/>
      <c r="BA7" s="177">
        <f t="shared" si="10"/>
        <v>12</v>
      </c>
      <c r="BC7" s="309">
        <v>16</v>
      </c>
      <c r="BE7" s="309">
        <v>12</v>
      </c>
      <c r="BG7" s="310">
        <v>3</v>
      </c>
      <c r="BH7" s="316">
        <f t="shared" si="12"/>
        <v>32</v>
      </c>
      <c r="BI7" s="316">
        <f t="shared" si="13"/>
        <v>24</v>
      </c>
      <c r="BK7">
        <v>1</v>
      </c>
    </row>
    <row r="8" spans="1:63">
      <c r="A8" s="178" t="s">
        <v>164</v>
      </c>
      <c r="B8" s="179">
        <v>5</v>
      </c>
      <c r="C8" s="166">
        <f>(P38)</f>
        <v>12</v>
      </c>
      <c r="D8" s="166">
        <f>(N38)</f>
        <v>4</v>
      </c>
      <c r="E8" s="180" t="str">
        <f t="shared" si="11"/>
        <v>g</v>
      </c>
      <c r="F8" s="179">
        <v>4</v>
      </c>
      <c r="G8" s="166">
        <f>(N33)</f>
        <v>9</v>
      </c>
      <c r="H8" s="166">
        <f>(P33)</f>
        <v>7</v>
      </c>
      <c r="I8" s="180" t="str">
        <f t="shared" si="14"/>
        <v>g</v>
      </c>
      <c r="J8" s="179">
        <v>3</v>
      </c>
      <c r="K8" s="166">
        <f>(P28)</f>
        <v>10</v>
      </c>
      <c r="L8" s="166">
        <f>(N28)</f>
        <v>6</v>
      </c>
      <c r="M8" s="180" t="str">
        <f t="shared" si="15"/>
        <v>g</v>
      </c>
      <c r="N8" s="179">
        <v>2</v>
      </c>
      <c r="O8" s="166">
        <f>(P23)</f>
        <v>8</v>
      </c>
      <c r="P8" s="166">
        <f>(N23)</f>
        <v>8</v>
      </c>
      <c r="Q8" s="180" t="str">
        <f t="shared" si="16"/>
        <v>d</v>
      </c>
      <c r="R8" s="179">
        <v>1</v>
      </c>
      <c r="S8" s="166">
        <f>(P18)</f>
        <v>7</v>
      </c>
      <c r="T8" s="166">
        <f>(N18)</f>
        <v>9</v>
      </c>
      <c r="U8" s="180" t="str">
        <f>IF(S8=".","-",IF(S8&gt;T8,"g",IF(S8=T8,"d","v")))</f>
        <v>v</v>
      </c>
      <c r="V8" s="181"/>
      <c r="W8" s="182"/>
      <c r="X8" s="182"/>
      <c r="Y8" s="182"/>
      <c r="Z8" s="179">
        <v>8</v>
      </c>
      <c r="AA8" s="166">
        <f>(N60)</f>
        <v>6</v>
      </c>
      <c r="AB8" s="166">
        <f>(P60)</f>
        <v>10</v>
      </c>
      <c r="AC8" s="183" t="str">
        <f t="shared" si="0"/>
        <v>v</v>
      </c>
      <c r="AD8" s="179">
        <v>7</v>
      </c>
      <c r="AE8" s="166" t="str">
        <f>(N53)</f>
        <v>.</v>
      </c>
      <c r="AF8" s="166" t="str">
        <f>(P53)</f>
        <v>.</v>
      </c>
      <c r="AG8" s="183" t="str">
        <f t="shared" si="1"/>
        <v>-</v>
      </c>
      <c r="AH8" s="179">
        <v>6</v>
      </c>
      <c r="AI8" s="166">
        <f>(N47)</f>
        <v>11</v>
      </c>
      <c r="AJ8" s="166">
        <f>(P47)</f>
        <v>5</v>
      </c>
      <c r="AK8" s="183" t="str">
        <f t="shared" si="2"/>
        <v>g</v>
      </c>
      <c r="AL8" s="179">
        <v>9</v>
      </c>
      <c r="AM8" s="166">
        <f>(N66)</f>
        <v>14</v>
      </c>
      <c r="AN8" s="166">
        <f>(P66)</f>
        <v>2</v>
      </c>
      <c r="AO8" s="183" t="str">
        <f t="shared" si="3"/>
        <v>g</v>
      </c>
      <c r="AP8" s="184"/>
      <c r="AQ8" s="170">
        <f t="shared" si="4"/>
        <v>8</v>
      </c>
      <c r="AR8" s="171">
        <f t="shared" si="5"/>
        <v>5</v>
      </c>
      <c r="AS8" s="171">
        <f t="shared" si="6"/>
        <v>1</v>
      </c>
      <c r="AT8" s="171">
        <f t="shared" si="7"/>
        <v>2</v>
      </c>
      <c r="AU8" s="172">
        <f>SUM(IF(O8&lt;&gt;".",O8)+IF(S8&lt;&gt;".",S8)+IF(C8&lt;&gt;".",C8)+IF(AA8&lt;&gt;".",AA8)+IF(AE8&lt;&gt;".",AE8)+IF(AI8&lt;&gt;".",AI8)+IF(AM8&lt;&gt;".",AM8)+IF(G8&lt;&gt;".",G8)+IF(K8&lt;&gt;".",K8))</f>
        <v>77</v>
      </c>
      <c r="AV8" s="172">
        <f>SUM(IF(P8&lt;&gt;".",P8)+IF(T8&lt;&gt;".",T8)+IF(D8&lt;&gt;".",D8)+IF(AB8&lt;&gt;".",AB8)+IF(AF8&lt;&gt;".",AF8)+IF(AJ8&lt;&gt;".",AJ8)+IF(AN8&lt;&gt;".",AN8)+IF(H8&lt;&gt;".",H8)+IF(L8&lt;&gt;".",L8))</f>
        <v>51</v>
      </c>
      <c r="AW8" s="185">
        <f t="shared" si="8"/>
        <v>16</v>
      </c>
      <c r="AX8" s="174"/>
      <c r="AY8" s="175">
        <f t="shared" si="9"/>
        <v>2</v>
      </c>
      <c r="AZ8" s="176"/>
      <c r="BA8" s="177">
        <f t="shared" si="10"/>
        <v>26</v>
      </c>
      <c r="BC8" s="309">
        <v>15</v>
      </c>
      <c r="BE8" s="309">
        <v>12</v>
      </c>
      <c r="BG8" s="310">
        <v>5</v>
      </c>
      <c r="BH8" s="316">
        <f t="shared" si="12"/>
        <v>31</v>
      </c>
      <c r="BI8" s="316">
        <f t="shared" si="13"/>
        <v>38</v>
      </c>
      <c r="BK8">
        <v>2</v>
      </c>
    </row>
    <row r="9" spans="1:63">
      <c r="A9" s="178" t="s">
        <v>165</v>
      </c>
      <c r="B9" s="179">
        <v>4</v>
      </c>
      <c r="C9" s="166">
        <f>(P32)</f>
        <v>8</v>
      </c>
      <c r="D9" s="166">
        <f>(N32)</f>
        <v>8</v>
      </c>
      <c r="E9" s="180" t="str">
        <f t="shared" si="11"/>
        <v>d</v>
      </c>
      <c r="F9" s="179">
        <v>3</v>
      </c>
      <c r="G9" s="166">
        <f>(P27)</f>
        <v>10</v>
      </c>
      <c r="H9" s="166">
        <f>(N27)</f>
        <v>6</v>
      </c>
      <c r="I9" s="180" t="str">
        <f t="shared" si="14"/>
        <v>g</v>
      </c>
      <c r="J9" s="179">
        <v>2</v>
      </c>
      <c r="K9" s="166">
        <f>(P22)</f>
        <v>9</v>
      </c>
      <c r="L9" s="166">
        <f>(N22)</f>
        <v>7</v>
      </c>
      <c r="M9" s="180" t="str">
        <f t="shared" si="15"/>
        <v>g</v>
      </c>
      <c r="N9" s="179">
        <v>1</v>
      </c>
      <c r="O9" s="166">
        <f>(P17)</f>
        <v>11</v>
      </c>
      <c r="P9" s="166">
        <f>(N17)</f>
        <v>5</v>
      </c>
      <c r="Q9" s="180" t="str">
        <f t="shared" si="16"/>
        <v>g</v>
      </c>
      <c r="R9" s="179">
        <v>9</v>
      </c>
      <c r="S9" s="166">
        <f>(P65)</f>
        <v>8</v>
      </c>
      <c r="T9" s="166">
        <f>(N65)</f>
        <v>8</v>
      </c>
      <c r="U9" s="180" t="str">
        <f>IF(S9=".","-",IF(S9&gt;T9,"g",IF(S9=T9,"d","v")))</f>
        <v>d</v>
      </c>
      <c r="V9" s="179">
        <v>8</v>
      </c>
      <c r="W9" s="166">
        <f>(P60)</f>
        <v>10</v>
      </c>
      <c r="X9" s="166">
        <f>(N60)</f>
        <v>6</v>
      </c>
      <c r="Y9" s="180" t="str">
        <f>IF(W9=".","-",IF(W9&gt;X9,"g",IF(W9=X9,"d","v")))</f>
        <v>g</v>
      </c>
      <c r="Z9" s="181"/>
      <c r="AA9" s="182"/>
      <c r="AB9" s="182"/>
      <c r="AC9" s="182"/>
      <c r="AD9" s="179">
        <v>6</v>
      </c>
      <c r="AE9" s="166" t="str">
        <f>(N48)</f>
        <v>.</v>
      </c>
      <c r="AF9" s="166" t="str">
        <f>(P48)</f>
        <v>.</v>
      </c>
      <c r="AG9" s="183" t="str">
        <f t="shared" si="1"/>
        <v>-</v>
      </c>
      <c r="AH9" s="179">
        <v>5</v>
      </c>
      <c r="AI9" s="166">
        <f>(N41)</f>
        <v>12</v>
      </c>
      <c r="AJ9" s="166">
        <f>(P41)</f>
        <v>4</v>
      </c>
      <c r="AK9" s="183" t="str">
        <f t="shared" si="2"/>
        <v>g</v>
      </c>
      <c r="AL9" s="179">
        <v>7</v>
      </c>
      <c r="AM9" s="166">
        <f>(N54)</f>
        <v>12</v>
      </c>
      <c r="AN9" s="166">
        <f>(P54)</f>
        <v>4</v>
      </c>
      <c r="AO9" s="183" t="str">
        <f t="shared" si="3"/>
        <v>g</v>
      </c>
      <c r="AP9" s="184"/>
      <c r="AQ9" s="170">
        <f t="shared" si="4"/>
        <v>8</v>
      </c>
      <c r="AR9" s="171">
        <f t="shared" si="5"/>
        <v>6</v>
      </c>
      <c r="AS9" s="171">
        <f t="shared" si="6"/>
        <v>2</v>
      </c>
      <c r="AT9" s="171">
        <f t="shared" si="7"/>
        <v>0</v>
      </c>
      <c r="AU9" s="172">
        <f>SUM(IF(O9&lt;&gt;".",O9)+IF(S9&lt;&gt;".",S9)+IF(W9&lt;&gt;".",W9)+IF(C9&lt;&gt;".",C9)+IF(AE9&lt;&gt;".",AE9)+IF(AI9&lt;&gt;".",AI9)+IF(AM9&lt;&gt;".",AM9)+IF(G9&lt;&gt;".",G9)+IF(K9&lt;&gt;".",K9))</f>
        <v>80</v>
      </c>
      <c r="AV9" s="172">
        <f>SUM(IF(P9&lt;&gt;".",P9)+IF(T9&lt;&gt;".",T9)+IF(X9&lt;&gt;".",X9)+IF(D9&lt;&gt;".",D9)+IF(AF9&lt;&gt;".",AF9)+IF(AJ9&lt;&gt;".",AJ9)+IF(AN9&lt;&gt;".",AN9)+IF(H9&lt;&gt;".",H9)+IF(L9&lt;&gt;".",L9))</f>
        <v>48</v>
      </c>
      <c r="AW9" s="185">
        <f t="shared" si="8"/>
        <v>20</v>
      </c>
      <c r="AX9" s="174"/>
      <c r="AY9" s="175">
        <f t="shared" si="9"/>
        <v>1</v>
      </c>
      <c r="AZ9" s="176"/>
      <c r="BA9" s="177">
        <f t="shared" si="10"/>
        <v>32</v>
      </c>
      <c r="BC9" s="309">
        <v>15</v>
      </c>
      <c r="BE9" s="309">
        <v>2</v>
      </c>
      <c r="BG9" s="310">
        <v>2</v>
      </c>
      <c r="BH9" s="316">
        <f t="shared" si="12"/>
        <v>35</v>
      </c>
      <c r="BI9" s="316">
        <f t="shared" si="13"/>
        <v>34</v>
      </c>
      <c r="BK9">
        <v>4</v>
      </c>
    </row>
    <row r="10" spans="1:63" s="190" customFormat="1">
      <c r="A10" s="186" t="s">
        <v>166</v>
      </c>
      <c r="B10" s="179">
        <v>3</v>
      </c>
      <c r="C10" s="166" t="str">
        <f>(P26)</f>
        <v>.</v>
      </c>
      <c r="D10" s="166" t="str">
        <f>(N26)</f>
        <v>.</v>
      </c>
      <c r="E10" s="183" t="str">
        <f t="shared" si="11"/>
        <v>-</v>
      </c>
      <c r="F10" s="179">
        <v>2</v>
      </c>
      <c r="G10" s="166" t="str">
        <f>(P21)</f>
        <v>.</v>
      </c>
      <c r="H10" s="166" t="str">
        <f>(N21)</f>
        <v>.</v>
      </c>
      <c r="I10" s="183" t="str">
        <f t="shared" si="14"/>
        <v>-</v>
      </c>
      <c r="J10" s="179">
        <v>1</v>
      </c>
      <c r="K10" s="166" t="str">
        <f>(P16)</f>
        <v>.</v>
      </c>
      <c r="L10" s="166" t="str">
        <f>(N16)</f>
        <v>.</v>
      </c>
      <c r="M10" s="183" t="str">
        <f t="shared" si="15"/>
        <v>-</v>
      </c>
      <c r="N10" s="179">
        <v>9</v>
      </c>
      <c r="O10" s="166" t="str">
        <f>(P64)</f>
        <v>.</v>
      </c>
      <c r="P10" s="166" t="str">
        <f>(N64)</f>
        <v>.</v>
      </c>
      <c r="Q10" s="183" t="str">
        <f t="shared" si="16"/>
        <v>-</v>
      </c>
      <c r="R10" s="179">
        <v>8</v>
      </c>
      <c r="S10" s="166" t="str">
        <f>(P59)</f>
        <v>.</v>
      </c>
      <c r="T10" s="166" t="str">
        <f>(N59)</f>
        <v>.</v>
      </c>
      <c r="U10" s="183" t="str">
        <f>IF(S10=".","-",IF(S10&gt;T10,"g",IF(S10=T10,"d","v")))</f>
        <v>-</v>
      </c>
      <c r="V10" s="179">
        <v>7</v>
      </c>
      <c r="W10" s="166" t="str">
        <f>(P53)</f>
        <v>.</v>
      </c>
      <c r="X10" s="166" t="str">
        <f>(N53)</f>
        <v>.</v>
      </c>
      <c r="Y10" s="183" t="str">
        <f>IF(W10=".","-",IF(W10&gt;X10,"g",IF(W10=X10,"d","v")))</f>
        <v>-</v>
      </c>
      <c r="Z10" s="179">
        <v>6</v>
      </c>
      <c r="AA10" s="166" t="str">
        <f>(P48)</f>
        <v>.</v>
      </c>
      <c r="AB10" s="166" t="str">
        <f>(N48)</f>
        <v>.</v>
      </c>
      <c r="AC10" s="183" t="str">
        <f>IF(AA10=".","-",IF(AA10&gt;AB10,"g",IF(AA10=AB10,"d","v")))</f>
        <v>-</v>
      </c>
      <c r="AD10" s="181"/>
      <c r="AE10" s="182"/>
      <c r="AF10" s="182"/>
      <c r="AG10" s="182"/>
      <c r="AH10" s="179">
        <v>4</v>
      </c>
      <c r="AI10" s="166" t="str">
        <f>(N36)</f>
        <v>.</v>
      </c>
      <c r="AJ10" s="166" t="str">
        <f>(P36)</f>
        <v>.</v>
      </c>
      <c r="AK10" s="183" t="str">
        <f t="shared" si="2"/>
        <v>-</v>
      </c>
      <c r="AL10" s="179">
        <v>5</v>
      </c>
      <c r="AM10" s="166" t="str">
        <f>(N42)</f>
        <v>.</v>
      </c>
      <c r="AN10" s="166" t="str">
        <f>(P42)</f>
        <v>.</v>
      </c>
      <c r="AO10" s="187" t="str">
        <f t="shared" si="3"/>
        <v>-</v>
      </c>
      <c r="AP10" s="188"/>
      <c r="AQ10" s="170">
        <f t="shared" si="4"/>
        <v>0</v>
      </c>
      <c r="AR10" s="171">
        <f t="shared" si="5"/>
        <v>0</v>
      </c>
      <c r="AS10" s="171">
        <f t="shared" si="6"/>
        <v>0</v>
      </c>
      <c r="AT10" s="171">
        <f t="shared" si="7"/>
        <v>0</v>
      </c>
      <c r="AU10" s="172">
        <f>SUM(IF(O10&lt;&gt;".",O10)+IF(S10&lt;&gt;".",S10)+IF(W10&lt;&gt;".",W10)+IF(AA10&lt;&gt;".",AA10)+IF(C10&lt;&gt;".",C10)+IF(AI10&lt;&gt;".",AI10)+IF(AM10&lt;&gt;".",AM10)+IF(G10&lt;&gt;".",G10)+IF(K10&lt;&gt;".",K10))</f>
        <v>0</v>
      </c>
      <c r="AV10" s="172">
        <f>SUM(IF(P10&lt;&gt;".",P10)+IF(T10&lt;&gt;".",T10)+IF(X10&lt;&gt;".",X10)+IF(AB10&lt;&gt;".",AB10)+IF(D10&lt;&gt;".",D10)+IF(AJ10&lt;&gt;".",AJ10)+IF(AN10&lt;&gt;".",AN10)+IF(H10&lt;&gt;".",H10)+IF(L10&lt;&gt;".",L10))</f>
        <v>0</v>
      </c>
      <c r="AW10" s="189">
        <f t="shared" si="8"/>
        <v>0</v>
      </c>
      <c r="AX10" s="174"/>
      <c r="AY10" s="175">
        <f t="shared" si="9"/>
        <v>10</v>
      </c>
      <c r="AZ10" s="176"/>
      <c r="BA10" s="177">
        <f t="shared" si="10"/>
        <v>0</v>
      </c>
      <c r="BC10" s="311" t="s">
        <v>183</v>
      </c>
      <c r="BD10" s="312"/>
      <c r="BE10" s="311" t="s">
        <v>183</v>
      </c>
      <c r="BF10" s="312"/>
      <c r="BG10" s="312">
        <v>10</v>
      </c>
      <c r="BH10" s="316">
        <f t="shared" si="12"/>
        <v>0</v>
      </c>
      <c r="BI10" s="316">
        <f t="shared" si="13"/>
        <v>0</v>
      </c>
    </row>
    <row r="11" spans="1:63">
      <c r="A11" s="162" t="s">
        <v>167</v>
      </c>
      <c r="B11" s="191">
        <v>2</v>
      </c>
      <c r="C11" s="192">
        <f>(P20)</f>
        <v>4</v>
      </c>
      <c r="D11" s="192">
        <f>(N20)</f>
        <v>12</v>
      </c>
      <c r="E11" s="180" t="str">
        <f t="shared" si="11"/>
        <v>v</v>
      </c>
      <c r="F11" s="191">
        <v>1</v>
      </c>
      <c r="G11" s="192">
        <f>(P15)</f>
        <v>3</v>
      </c>
      <c r="H11" s="192">
        <f>(N15)</f>
        <v>13</v>
      </c>
      <c r="I11" s="180" t="str">
        <f t="shared" si="14"/>
        <v>v</v>
      </c>
      <c r="J11" s="191">
        <v>9</v>
      </c>
      <c r="K11" s="192">
        <f>(P63)</f>
        <v>5</v>
      </c>
      <c r="L11" s="192">
        <f>(N63)</f>
        <v>11</v>
      </c>
      <c r="M11" s="180" t="str">
        <f t="shared" si="15"/>
        <v>v</v>
      </c>
      <c r="N11" s="191">
        <v>8</v>
      </c>
      <c r="O11" s="192">
        <f>(P58)</f>
        <v>4</v>
      </c>
      <c r="P11" s="192">
        <f>(N58)</f>
        <v>12</v>
      </c>
      <c r="Q11" s="180" t="str">
        <f t="shared" si="16"/>
        <v>v</v>
      </c>
      <c r="R11" s="191">
        <v>7</v>
      </c>
      <c r="S11" s="192">
        <f>(P52)</f>
        <v>9</v>
      </c>
      <c r="T11" s="192">
        <f>(N52)</f>
        <v>7</v>
      </c>
      <c r="U11" s="180" t="str">
        <f>IF(S11=".","-",IF(S11&gt;T11,"g",IF(S11=T11,"d","v")))</f>
        <v>g</v>
      </c>
      <c r="V11" s="191">
        <v>6</v>
      </c>
      <c r="W11" s="192">
        <f>(P47)</f>
        <v>5</v>
      </c>
      <c r="X11" s="192">
        <f>(N47)</f>
        <v>11</v>
      </c>
      <c r="Y11" s="180" t="str">
        <f>IF(W11=".","-",IF(W11&gt;X11,"g",IF(W11=X11,"d","v")))</f>
        <v>v</v>
      </c>
      <c r="Z11" s="191">
        <v>5</v>
      </c>
      <c r="AA11" s="192">
        <f>(P41)</f>
        <v>4</v>
      </c>
      <c r="AB11" s="192">
        <f>(N41)</f>
        <v>12</v>
      </c>
      <c r="AC11" s="180" t="str">
        <f>IF(AA11=".","-",IF(AA11&gt;AB11,"g",IF(AA11=AB11,"d","v")))</f>
        <v>v</v>
      </c>
      <c r="AD11" s="191">
        <v>4</v>
      </c>
      <c r="AE11" s="192" t="str">
        <f>(P36)</f>
        <v>.</v>
      </c>
      <c r="AF11" s="192" t="str">
        <f>(N36)</f>
        <v>.</v>
      </c>
      <c r="AG11" s="180" t="str">
        <f>IF(AE11=".","-",IF(AE11&gt;AF11,"g",IF(AE11=AF11,"d","v")))</f>
        <v>-</v>
      </c>
      <c r="AH11" s="193"/>
      <c r="AI11" s="194"/>
      <c r="AJ11" s="194"/>
      <c r="AK11" s="194"/>
      <c r="AL11" s="191">
        <v>3</v>
      </c>
      <c r="AM11" s="192">
        <f>(N30)</f>
        <v>7</v>
      </c>
      <c r="AN11" s="192">
        <f>(P30)</f>
        <v>9</v>
      </c>
      <c r="AO11" s="180" t="str">
        <f t="shared" si="3"/>
        <v>v</v>
      </c>
      <c r="AP11" s="169"/>
      <c r="AQ11" s="170">
        <f t="shared" si="4"/>
        <v>8</v>
      </c>
      <c r="AR11" s="171">
        <f t="shared" si="5"/>
        <v>1</v>
      </c>
      <c r="AS11" s="171">
        <f t="shared" si="6"/>
        <v>0</v>
      </c>
      <c r="AT11" s="171">
        <f t="shared" si="7"/>
        <v>7</v>
      </c>
      <c r="AU11" s="172">
        <f>SUM(IF(O11&lt;&gt;".",O11)+IF(S11&lt;&gt;".",S11)+IF(W11&lt;&gt;".",W11)+IF(AA11&lt;&gt;".",AA11)+IF(AE11&lt;&gt;".",AE11)+IF(C11&lt;&gt;".",C11)+IF(AM11&lt;&gt;".",AM11)+IF(G11&lt;&gt;".",G11)+IF(K11&lt;&gt;".",K11))</f>
        <v>41</v>
      </c>
      <c r="AV11" s="172">
        <f>SUM(IF(P11&lt;&gt;".",P11)+IF(T11&lt;&gt;".",T11)+IF(X11&lt;&gt;".",X11)+IF(AB11&lt;&gt;".",AB11)+IF(AF11&lt;&gt;".",AF11)+IF(D11&lt;&gt;".",D11)+IF(AN11&lt;&gt;".",AN11)+IF(H11&lt;&gt;".",H11)+IF(L11&lt;&gt;".",L11))</f>
        <v>87</v>
      </c>
      <c r="AW11" s="173">
        <f t="shared" si="8"/>
        <v>3</v>
      </c>
      <c r="AX11" s="174"/>
      <c r="AY11" s="175">
        <f t="shared" si="9"/>
        <v>9</v>
      </c>
      <c r="AZ11" s="176"/>
      <c r="BA11" s="177">
        <f t="shared" si="10"/>
        <v>-46</v>
      </c>
      <c r="BC11" s="313">
        <v>7</v>
      </c>
      <c r="BE11" s="313">
        <v>-54</v>
      </c>
      <c r="BG11" s="310">
        <v>9</v>
      </c>
      <c r="BH11" s="316">
        <f t="shared" si="12"/>
        <v>10</v>
      </c>
      <c r="BI11" s="316">
        <f t="shared" si="13"/>
        <v>-100</v>
      </c>
      <c r="BK11" s="174">
        <v>9</v>
      </c>
    </row>
    <row r="12" spans="1:63" s="190" customFormat="1" ht="18.600000000000001" thickBot="1">
      <c r="A12" s="195" t="s">
        <v>168</v>
      </c>
      <c r="B12" s="196">
        <v>1</v>
      </c>
      <c r="C12" s="197">
        <f>(P14)</f>
        <v>8</v>
      </c>
      <c r="D12" s="197">
        <f>(N14)</f>
        <v>8</v>
      </c>
      <c r="E12" s="198" t="str">
        <f t="shared" si="11"/>
        <v>d</v>
      </c>
      <c r="F12" s="196">
        <v>8</v>
      </c>
      <c r="G12" s="197">
        <f>(P57)</f>
        <v>7</v>
      </c>
      <c r="H12" s="197">
        <f>(N57)</f>
        <v>9</v>
      </c>
      <c r="I12" s="198" t="str">
        <f t="shared" si="14"/>
        <v>v</v>
      </c>
      <c r="J12" s="196">
        <v>6</v>
      </c>
      <c r="K12" s="197">
        <f>(P46)</f>
        <v>4</v>
      </c>
      <c r="L12" s="197">
        <f>(N46)</f>
        <v>12</v>
      </c>
      <c r="M12" s="198" t="str">
        <f t="shared" si="15"/>
        <v>v</v>
      </c>
      <c r="N12" s="196">
        <v>4</v>
      </c>
      <c r="O12" s="197">
        <f>(P35)</f>
        <v>7</v>
      </c>
      <c r="P12" s="197">
        <f>(N35)</f>
        <v>9</v>
      </c>
      <c r="Q12" s="198" t="str">
        <f t="shared" si="16"/>
        <v>v</v>
      </c>
      <c r="R12" s="196">
        <v>2</v>
      </c>
      <c r="S12" s="197">
        <f>(P24)</f>
        <v>7</v>
      </c>
      <c r="T12" s="197">
        <f>(N24)</f>
        <v>9</v>
      </c>
      <c r="U12" s="198" t="str">
        <f>IF(S12=".","-",IF(S12&gt;T12,"g",IF(S12=T12,"d","v")))</f>
        <v>v</v>
      </c>
      <c r="V12" s="196">
        <v>9</v>
      </c>
      <c r="W12" s="197">
        <f>(P66)</f>
        <v>2</v>
      </c>
      <c r="X12" s="197">
        <f>(N66)</f>
        <v>14</v>
      </c>
      <c r="Y12" s="198" t="str">
        <f>IF(W12=".","-",IF(W12&gt;X12,"g",IF(W12=X12,"d","v")))</f>
        <v>v</v>
      </c>
      <c r="Z12" s="196">
        <v>7</v>
      </c>
      <c r="AA12" s="197">
        <f>(P54)</f>
        <v>4</v>
      </c>
      <c r="AB12" s="197">
        <f>(N54)</f>
        <v>12</v>
      </c>
      <c r="AC12" s="198" t="str">
        <f>IF(AA12=".","-",IF(AA12&gt;AB12,"g",IF(AA12=AB12,"d","v")))</f>
        <v>v</v>
      </c>
      <c r="AD12" s="196">
        <v>5</v>
      </c>
      <c r="AE12" s="197" t="str">
        <f>(P42)</f>
        <v>.</v>
      </c>
      <c r="AF12" s="197" t="str">
        <f>(N42)</f>
        <v>.</v>
      </c>
      <c r="AG12" s="198" t="str">
        <f>IF(AE12=".","-",IF(AE12&gt;AF12,"g",IF(AE12=AF12,"d","v")))</f>
        <v>-</v>
      </c>
      <c r="AH12" s="196">
        <v>3</v>
      </c>
      <c r="AI12" s="197">
        <f>(P30)</f>
        <v>9</v>
      </c>
      <c r="AJ12" s="197">
        <f>(N30)</f>
        <v>7</v>
      </c>
      <c r="AK12" s="198" t="str">
        <f>IF(AI12=".","-",IF(AI12&gt;AJ12,"g",IF(AI12=AJ12,"d","v")))</f>
        <v>g</v>
      </c>
      <c r="AL12" s="199"/>
      <c r="AM12" s="200"/>
      <c r="AN12" s="200"/>
      <c r="AO12" s="201"/>
      <c r="AP12" s="188"/>
      <c r="AQ12" s="202">
        <f t="shared" si="4"/>
        <v>8</v>
      </c>
      <c r="AR12" s="203">
        <f t="shared" si="5"/>
        <v>1</v>
      </c>
      <c r="AS12" s="203">
        <f t="shared" si="6"/>
        <v>1</v>
      </c>
      <c r="AT12" s="203">
        <f t="shared" si="7"/>
        <v>6</v>
      </c>
      <c r="AU12" s="204">
        <f>SUM(IF(O12&lt;&gt;".",O12)+IF(S12&lt;&gt;".",S12)+IF(W12&lt;&gt;".",W12)+IF(AA12&lt;&gt;".",AA12)+IF(AE12&lt;&gt;".",AE12)+IF(AI12&lt;&gt;".",AI12)+IF(C12&lt;&gt;".",C12)+IF(G12&lt;&gt;".",G12)+IF(K12&lt;&gt;".",K12))</f>
        <v>48</v>
      </c>
      <c r="AV12" s="204">
        <f>SUM(IF(P12&lt;&gt;".",P12)+IF(T12&lt;&gt;".",T12)+IF(X12&lt;&gt;".",X12)+IF(AB12&lt;&gt;".",AB12)+IF(AF12&lt;&gt;".",AF12)+IF(AJ12&lt;&gt;".",AJ12)+IF(D12&lt;&gt;".",D12)+IF(H12&lt;&gt;".",H12)+IF(L12&lt;&gt;".",L12))</f>
        <v>80</v>
      </c>
      <c r="AW12" s="205">
        <f t="shared" si="8"/>
        <v>4</v>
      </c>
      <c r="AX12" s="206"/>
      <c r="AY12" s="207">
        <f t="shared" si="9"/>
        <v>8</v>
      </c>
      <c r="AZ12" s="176"/>
      <c r="BA12" s="177">
        <f t="shared" si="10"/>
        <v>-32</v>
      </c>
      <c r="BC12" s="313">
        <v>7</v>
      </c>
      <c r="BD12" s="312"/>
      <c r="BE12" s="313">
        <v>-28</v>
      </c>
      <c r="BF12" s="312"/>
      <c r="BG12" s="312">
        <v>8</v>
      </c>
      <c r="BH12" s="316">
        <f t="shared" si="12"/>
        <v>11</v>
      </c>
      <c r="BI12" s="316">
        <f t="shared" si="13"/>
        <v>-60</v>
      </c>
      <c r="BK12" s="190">
        <v>8</v>
      </c>
    </row>
    <row r="13" spans="1:63" s="190" customFormat="1" ht="18.600000000000001" thickTop="1">
      <c r="B13" s="208"/>
      <c r="C13" s="209"/>
      <c r="D13" s="209"/>
      <c r="E13" s="210"/>
      <c r="F13" s="208"/>
      <c r="G13" s="209"/>
      <c r="H13" s="209"/>
      <c r="I13" s="210"/>
      <c r="J13" s="208"/>
      <c r="K13" s="209"/>
      <c r="L13" s="209"/>
      <c r="M13" s="210"/>
      <c r="N13" s="208"/>
      <c r="O13" s="209"/>
      <c r="P13" s="209"/>
      <c r="Q13" s="210"/>
      <c r="R13" s="208"/>
      <c r="S13" s="209"/>
      <c r="T13" s="209"/>
      <c r="U13" s="210"/>
      <c r="V13" s="208"/>
      <c r="W13" s="209"/>
      <c r="X13" s="209"/>
      <c r="Y13" s="210"/>
      <c r="Z13" s="208"/>
      <c r="AA13" s="209"/>
      <c r="AB13" s="209"/>
      <c r="AC13" s="210"/>
      <c r="AH13" s="208"/>
      <c r="AI13" s="209"/>
      <c r="AJ13" s="209"/>
      <c r="AK13" s="210"/>
      <c r="AQ13" s="211"/>
      <c r="AR13" s="212"/>
      <c r="AS13" s="212"/>
      <c r="AT13" s="212"/>
      <c r="AU13" s="213"/>
      <c r="AV13" s="213"/>
      <c r="AW13" s="214"/>
      <c r="BC13" s="311"/>
      <c r="BD13" s="312"/>
      <c r="BE13" s="311"/>
      <c r="BF13" s="312"/>
      <c r="BG13" s="312"/>
      <c r="BH13" s="311"/>
      <c r="BI13" s="311"/>
    </row>
    <row r="14" spans="1:63" s="190" customFormat="1" ht="24.6">
      <c r="A14" s="215">
        <v>1</v>
      </c>
      <c r="B14" s="216"/>
      <c r="D14" s="217"/>
      <c r="K14" s="218"/>
      <c r="L14" s="219" t="str">
        <f>($A$3)</f>
        <v>Váci Forte I</v>
      </c>
      <c r="M14" s="218"/>
      <c r="N14" s="220">
        <v>8</v>
      </c>
      <c r="O14" s="221" t="s">
        <v>170</v>
      </c>
      <c r="P14" s="220">
        <v>8</v>
      </c>
      <c r="R14" s="190" t="str">
        <f>($A$12)</f>
        <v>Váci Forte II</v>
      </c>
      <c r="W14" s="218"/>
      <c r="Y14" s="217"/>
      <c r="AY14" s="222"/>
      <c r="BC14" s="311"/>
      <c r="BD14" s="312"/>
      <c r="BE14" s="311"/>
      <c r="BF14" s="312"/>
      <c r="BG14" s="312"/>
      <c r="BH14" s="311"/>
      <c r="BI14" s="311"/>
    </row>
    <row r="15" spans="1:63" ht="21">
      <c r="A15" s="223"/>
      <c r="B15" s="224"/>
      <c r="E15" s="190"/>
      <c r="F15" s="190"/>
      <c r="G15" s="190"/>
      <c r="H15" s="190"/>
      <c r="I15" s="190"/>
      <c r="J15" s="190"/>
      <c r="L15" s="219" t="str">
        <f>($A$4)</f>
        <v>Benfica-Mundial II</v>
      </c>
      <c r="N15" s="220">
        <v>13</v>
      </c>
      <c r="O15" s="221" t="s">
        <v>170</v>
      </c>
      <c r="P15" s="220">
        <v>3</v>
      </c>
      <c r="R15" s="190" t="str">
        <f>($A$11)</f>
        <v>Soproni MAFC</v>
      </c>
      <c r="S15" s="190"/>
      <c r="V15" s="190"/>
      <c r="Z15" s="190"/>
      <c r="AA15" s="225"/>
      <c r="AI15" s="225"/>
      <c r="AJ15" s="221"/>
      <c r="AK15" s="225"/>
      <c r="AM15" s="190"/>
      <c r="AN15" s="190"/>
      <c r="AO15" s="190"/>
      <c r="AP15" s="190"/>
      <c r="AQ15" s="190"/>
      <c r="AR15" s="190"/>
      <c r="AT15" s="190"/>
      <c r="AU15" s="190"/>
      <c r="AV15" s="190"/>
      <c r="AW15" s="190"/>
      <c r="AY15" s="222"/>
    </row>
    <row r="16" spans="1:63" ht="21">
      <c r="A16" s="223"/>
      <c r="B16" s="224"/>
      <c r="D16" s="217"/>
      <c r="E16" s="190"/>
      <c r="F16" s="190"/>
      <c r="G16" s="190"/>
      <c r="H16" s="190"/>
      <c r="I16" s="190"/>
      <c r="J16" s="190"/>
      <c r="L16" s="219" t="str">
        <f>($A$5)</f>
        <v>Hírös ALSE II</v>
      </c>
      <c r="N16" s="220" t="s">
        <v>169</v>
      </c>
      <c r="O16" s="221" t="s">
        <v>170</v>
      </c>
      <c r="P16" s="220" t="s">
        <v>169</v>
      </c>
      <c r="Q16" s="225" t="s">
        <v>171</v>
      </c>
      <c r="R16" s="190" t="str">
        <f>($A$10)</f>
        <v>pihenő</v>
      </c>
      <c r="S16" s="190"/>
      <c r="V16" s="190"/>
      <c r="Y16" s="217"/>
      <c r="Z16" s="190"/>
      <c r="AA16" s="218"/>
      <c r="AI16" s="218"/>
      <c r="AJ16" s="218"/>
      <c r="AK16" s="218"/>
      <c r="AM16" s="190"/>
      <c r="AN16" s="190"/>
      <c r="AO16" s="190"/>
      <c r="AP16" s="190"/>
      <c r="AQ16" s="190"/>
      <c r="AR16" s="190"/>
      <c r="AT16" s="190"/>
      <c r="AU16" s="190"/>
      <c r="AV16" s="190"/>
      <c r="AW16" s="190"/>
      <c r="AY16" s="222"/>
      <c r="AZ16" s="190"/>
    </row>
    <row r="17" spans="1:61" ht="21">
      <c r="A17" s="223"/>
      <c r="B17" s="224"/>
      <c r="E17" s="190"/>
      <c r="F17" s="190"/>
      <c r="G17" s="190"/>
      <c r="H17" s="190"/>
      <c r="I17" s="190"/>
      <c r="J17" s="190"/>
      <c r="L17" s="219" t="str">
        <f>($A$6)</f>
        <v>Csokonyavisonta</v>
      </c>
      <c r="N17" s="220">
        <v>5</v>
      </c>
      <c r="O17" s="221" t="s">
        <v>170</v>
      </c>
      <c r="P17" s="220">
        <v>11</v>
      </c>
      <c r="R17" s="190" t="str">
        <f>($A$9)</f>
        <v>Testvériség SE II</v>
      </c>
      <c r="S17" s="190"/>
      <c r="V17" s="190"/>
      <c r="Z17" s="190"/>
      <c r="AA17" s="225"/>
      <c r="AI17" s="225"/>
      <c r="AJ17" s="221"/>
      <c r="AK17" s="225"/>
      <c r="AM17" s="190"/>
      <c r="AN17" s="190"/>
      <c r="AO17" s="190"/>
      <c r="AP17" s="190"/>
      <c r="AQ17" s="190"/>
      <c r="AR17" s="190"/>
      <c r="AT17" s="190"/>
      <c r="AU17" s="190"/>
      <c r="AV17" s="190"/>
      <c r="AW17" s="190"/>
      <c r="AY17" s="222"/>
    </row>
    <row r="18" spans="1:61" ht="21">
      <c r="A18" s="223"/>
      <c r="B18" s="224"/>
      <c r="D18" s="217"/>
      <c r="E18" s="190"/>
      <c r="F18" s="190"/>
      <c r="G18" s="190"/>
      <c r="H18" s="190"/>
      <c r="I18" s="190"/>
      <c r="J18" s="190"/>
      <c r="L18" s="219" t="str">
        <f>($A$7)</f>
        <v>Erzsébetvárosi SE</v>
      </c>
      <c r="N18" s="220">
        <v>9</v>
      </c>
      <c r="O18" s="221" t="s">
        <v>170</v>
      </c>
      <c r="P18" s="220">
        <v>7</v>
      </c>
      <c r="Q18" s="225" t="s">
        <v>171</v>
      </c>
      <c r="R18" s="190" t="str">
        <f>($A$8)</f>
        <v>DÖKE Komló II</v>
      </c>
      <c r="S18" s="190"/>
      <c r="V18" s="190"/>
      <c r="Y18" s="217"/>
      <c r="Z18" s="190"/>
      <c r="AA18" s="218"/>
      <c r="AI18" s="218"/>
      <c r="AJ18" s="218"/>
      <c r="AK18" s="218"/>
      <c r="AM18" s="190"/>
      <c r="AN18" s="190"/>
      <c r="AO18" s="190"/>
      <c r="AP18" s="190"/>
      <c r="AQ18" s="190"/>
      <c r="AR18" s="190"/>
      <c r="AT18" s="190"/>
      <c r="AU18" s="190"/>
      <c r="AV18" s="190"/>
      <c r="AW18" s="190"/>
      <c r="AY18" s="222"/>
      <c r="AZ18" s="190"/>
    </row>
    <row r="19" spans="1:61" ht="21">
      <c r="A19" s="223"/>
      <c r="B19" s="224"/>
      <c r="C19" s="226"/>
      <c r="D19" s="227"/>
      <c r="E19" s="224"/>
      <c r="F19" s="224"/>
      <c r="G19" s="224"/>
      <c r="H19" s="224"/>
      <c r="I19" s="224"/>
      <c r="J19" s="224"/>
      <c r="K19" s="228"/>
      <c r="L19" s="228"/>
      <c r="M19" s="228"/>
      <c r="N19" s="224"/>
      <c r="O19" s="229"/>
      <c r="P19" s="230"/>
      <c r="Q19" s="229"/>
      <c r="R19" s="224"/>
      <c r="S19" s="224"/>
      <c r="T19" s="228"/>
      <c r="U19" s="228"/>
      <c r="V19" s="224"/>
      <c r="W19" s="228"/>
      <c r="X19" s="228"/>
      <c r="Y19" s="228"/>
      <c r="Z19" s="224"/>
      <c r="AA19" s="229"/>
      <c r="AB19" s="230"/>
      <c r="AC19" s="229"/>
      <c r="AD19" s="228"/>
      <c r="AE19" s="224"/>
      <c r="AF19" s="224"/>
      <c r="AG19" s="224"/>
      <c r="AH19" s="224"/>
      <c r="AI19" s="229"/>
      <c r="AJ19" s="230"/>
      <c r="AK19" s="229"/>
      <c r="AL19" s="228"/>
      <c r="AM19" s="224"/>
      <c r="AN19" s="224"/>
      <c r="AO19" s="224"/>
      <c r="AP19" s="190"/>
      <c r="AQ19" s="190"/>
      <c r="AR19" s="190"/>
      <c r="AS19" s="190"/>
      <c r="AT19" s="190"/>
      <c r="AU19" s="190"/>
      <c r="AV19" s="190"/>
      <c r="AW19" s="190"/>
    </row>
    <row r="20" spans="1:61" s="190" customFormat="1" ht="24.6">
      <c r="A20" s="215">
        <v>2</v>
      </c>
      <c r="B20" s="231"/>
      <c r="D20" s="217"/>
      <c r="K20" s="218"/>
      <c r="L20" s="219" t="str">
        <f>($A$3)</f>
        <v>Váci Forte I</v>
      </c>
      <c r="M20" s="218"/>
      <c r="N20" s="220">
        <v>12</v>
      </c>
      <c r="O20" s="221" t="s">
        <v>170</v>
      </c>
      <c r="P20" s="220">
        <v>4</v>
      </c>
      <c r="R20" s="190" t="str">
        <f>($A$11)</f>
        <v>Soproni MAFC</v>
      </c>
      <c r="W20" s="218"/>
      <c r="Y20" s="217"/>
      <c r="AY20" s="222"/>
      <c r="BC20" s="311"/>
      <c r="BD20" s="312"/>
      <c r="BE20" s="311"/>
      <c r="BF20" s="312"/>
      <c r="BG20" s="312"/>
      <c r="BH20" s="311"/>
      <c r="BI20" s="311"/>
    </row>
    <row r="21" spans="1:61" ht="21">
      <c r="A21" s="223"/>
      <c r="B21" s="232"/>
      <c r="E21" s="190"/>
      <c r="F21" s="190"/>
      <c r="G21" s="190"/>
      <c r="H21" s="190"/>
      <c r="I21" s="190"/>
      <c r="J21" s="190"/>
      <c r="L21" s="219" t="str">
        <f>($A$4)</f>
        <v>Benfica-Mundial II</v>
      </c>
      <c r="N21" s="220" t="s">
        <v>169</v>
      </c>
      <c r="O21" s="221" t="s">
        <v>170</v>
      </c>
      <c r="P21" s="220" t="s">
        <v>169</v>
      </c>
      <c r="Q21" s="225"/>
      <c r="R21" s="190" t="str">
        <f>($A$10)</f>
        <v>pihenő</v>
      </c>
      <c r="S21" s="190"/>
      <c r="V21" s="190"/>
      <c r="Z21" s="190"/>
      <c r="AA21" s="225"/>
      <c r="AI21" s="225"/>
      <c r="AJ21" s="221"/>
      <c r="AK21" s="225"/>
      <c r="AM21" s="190"/>
      <c r="AN21" s="190"/>
      <c r="AO21" s="190"/>
      <c r="AP21" s="190"/>
      <c r="AQ21" s="190"/>
      <c r="AR21" s="190"/>
      <c r="AT21" s="190"/>
      <c r="AU21" s="190"/>
      <c r="AV21" s="190"/>
      <c r="AW21" s="190"/>
      <c r="AY21" s="222"/>
    </row>
    <row r="22" spans="1:61" ht="21">
      <c r="A22" s="223"/>
      <c r="B22" s="232"/>
      <c r="D22" s="217"/>
      <c r="E22" s="190"/>
      <c r="F22" s="190"/>
      <c r="G22" s="190"/>
      <c r="H22" s="190"/>
      <c r="I22" s="190"/>
      <c r="J22" s="190"/>
      <c r="L22" s="219" t="str">
        <f>($A$5)</f>
        <v>Hírös ALSE II</v>
      </c>
      <c r="N22" s="220">
        <v>7</v>
      </c>
      <c r="O22" s="221" t="s">
        <v>170</v>
      </c>
      <c r="P22" s="220">
        <v>9</v>
      </c>
      <c r="Q22" s="225" t="s">
        <v>171</v>
      </c>
      <c r="R22" s="190" t="str">
        <f>($A$9)</f>
        <v>Testvériség SE II</v>
      </c>
      <c r="V22" s="190"/>
      <c r="Y22" s="217"/>
      <c r="Z22" s="190"/>
      <c r="AA22" s="218"/>
      <c r="AI22" s="218"/>
      <c r="AJ22" s="218"/>
      <c r="AK22" s="218"/>
      <c r="AM22" s="190"/>
      <c r="AN22" s="190"/>
      <c r="AO22" s="190"/>
      <c r="AP22" s="190"/>
      <c r="AQ22" s="190"/>
      <c r="AR22" s="190"/>
      <c r="AT22" s="190"/>
      <c r="AU22" s="190"/>
      <c r="AV22" s="190"/>
      <c r="AW22" s="190"/>
      <c r="AY22" s="222"/>
      <c r="AZ22" s="190"/>
    </row>
    <row r="23" spans="1:61" ht="21">
      <c r="A23" s="223"/>
      <c r="B23" s="232"/>
      <c r="E23" s="190"/>
      <c r="F23" s="190"/>
      <c r="G23" s="190"/>
      <c r="H23" s="190"/>
      <c r="I23" s="190"/>
      <c r="J23" s="190"/>
      <c r="L23" s="219" t="str">
        <f>($A$6)</f>
        <v>Csokonyavisonta</v>
      </c>
      <c r="N23" s="220">
        <v>8</v>
      </c>
      <c r="O23" s="221" t="s">
        <v>170</v>
      </c>
      <c r="P23" s="220">
        <v>8</v>
      </c>
      <c r="Q23" s="225" t="s">
        <v>171</v>
      </c>
      <c r="R23" s="190" t="str">
        <f>($A$8)</f>
        <v>DÖKE Komló II</v>
      </c>
      <c r="S23" s="190"/>
      <c r="V23" s="190"/>
      <c r="Z23" s="190"/>
      <c r="AA23" s="225"/>
      <c r="AI23" s="225"/>
      <c r="AJ23" s="221"/>
      <c r="AK23" s="225"/>
      <c r="AM23" s="190"/>
      <c r="AN23" s="190"/>
      <c r="AO23" s="190"/>
      <c r="AP23" s="190"/>
      <c r="AQ23" s="190"/>
      <c r="AR23" s="190"/>
      <c r="AT23" s="190"/>
      <c r="AU23" s="190"/>
      <c r="AV23" s="190"/>
      <c r="AW23" s="190"/>
      <c r="AY23" s="222"/>
    </row>
    <row r="24" spans="1:61" ht="21">
      <c r="A24" s="223"/>
      <c r="B24" s="232"/>
      <c r="D24" s="217"/>
      <c r="E24" s="190"/>
      <c r="F24" s="190"/>
      <c r="G24" s="190"/>
      <c r="H24" s="190"/>
      <c r="I24" s="190"/>
      <c r="J24" s="190"/>
      <c r="L24" s="219" t="str">
        <f>($A$7)</f>
        <v>Erzsébetvárosi SE</v>
      </c>
      <c r="N24" s="220">
        <v>9</v>
      </c>
      <c r="O24" s="221" t="s">
        <v>170</v>
      </c>
      <c r="P24" s="220">
        <v>7</v>
      </c>
      <c r="Q24" s="225" t="s">
        <v>171</v>
      </c>
      <c r="R24" s="190" t="str">
        <f>($A$12)</f>
        <v>Váci Forte II</v>
      </c>
      <c r="S24" s="190"/>
      <c r="V24" s="190"/>
      <c r="Y24" s="217"/>
      <c r="Z24" s="190"/>
      <c r="AA24" s="218"/>
      <c r="AI24" s="218"/>
      <c r="AJ24" s="218"/>
      <c r="AK24" s="218"/>
      <c r="AM24" s="190"/>
      <c r="AN24" s="190"/>
      <c r="AO24" s="190"/>
      <c r="AP24" s="190"/>
      <c r="AQ24" s="190"/>
      <c r="AR24" s="190"/>
      <c r="AT24" s="190"/>
      <c r="AU24" s="190"/>
      <c r="AV24" s="190"/>
      <c r="AW24" s="190"/>
      <c r="AY24" s="222"/>
      <c r="AZ24" s="190"/>
    </row>
    <row r="25" spans="1:61" ht="21">
      <c r="A25" s="223"/>
      <c r="B25" s="232"/>
      <c r="C25" s="233"/>
      <c r="D25" s="234"/>
      <c r="E25" s="232"/>
      <c r="F25" s="232"/>
      <c r="G25" s="232"/>
      <c r="H25" s="232"/>
      <c r="I25" s="232"/>
      <c r="J25" s="232"/>
      <c r="K25" s="235"/>
      <c r="L25" s="235"/>
      <c r="M25" s="235"/>
      <c r="N25" s="232"/>
      <c r="O25" s="236"/>
      <c r="P25" s="237"/>
      <c r="Q25" s="236"/>
      <c r="R25" s="232"/>
      <c r="S25" s="232"/>
      <c r="T25" s="235"/>
      <c r="U25" s="235"/>
      <c r="V25" s="232"/>
      <c r="W25" s="235"/>
      <c r="X25" s="235"/>
      <c r="Y25" s="235"/>
      <c r="Z25" s="232"/>
      <c r="AA25" s="236"/>
      <c r="AB25" s="237"/>
      <c r="AC25" s="236"/>
      <c r="AD25" s="235"/>
      <c r="AE25" s="232"/>
      <c r="AF25" s="232"/>
      <c r="AG25" s="232"/>
      <c r="AH25" s="232"/>
      <c r="AI25" s="236"/>
      <c r="AJ25" s="237"/>
      <c r="AK25" s="236"/>
      <c r="AL25" s="235"/>
      <c r="AM25" s="232"/>
      <c r="AN25" s="232"/>
      <c r="AO25" s="232"/>
      <c r="AP25" s="190"/>
      <c r="AQ25" s="190"/>
      <c r="AR25" s="190"/>
      <c r="AS25" s="190"/>
      <c r="AT25" s="190"/>
      <c r="AU25" s="190"/>
      <c r="AV25" s="190"/>
      <c r="AW25" s="190"/>
    </row>
    <row r="26" spans="1:61" s="190" customFormat="1" ht="24.6">
      <c r="A26" s="215">
        <v>3</v>
      </c>
      <c r="B26" s="216"/>
      <c r="D26" s="217"/>
      <c r="K26" s="218"/>
      <c r="L26" s="219" t="str">
        <f>($A$3)</f>
        <v>Váci Forte I</v>
      </c>
      <c r="M26" s="218"/>
      <c r="N26" s="220" t="s">
        <v>169</v>
      </c>
      <c r="O26" s="221" t="s">
        <v>170</v>
      </c>
      <c r="P26" s="220" t="s">
        <v>169</v>
      </c>
      <c r="R26" s="190" t="str">
        <f>($A$10)</f>
        <v>pihenő</v>
      </c>
      <c r="W26" s="218"/>
      <c r="Y26" s="217"/>
      <c r="AY26" s="222"/>
      <c r="BC26" s="311"/>
      <c r="BD26" s="312"/>
      <c r="BE26" s="311"/>
      <c r="BF26" s="312"/>
      <c r="BG26" s="312"/>
      <c r="BH26" s="311"/>
      <c r="BI26" s="311"/>
    </row>
    <row r="27" spans="1:61" ht="21">
      <c r="A27" s="223"/>
      <c r="B27" s="224"/>
      <c r="E27" s="190"/>
      <c r="F27" s="190"/>
      <c r="G27" s="190"/>
      <c r="H27" s="190"/>
      <c r="I27" s="190"/>
      <c r="J27" s="190"/>
      <c r="L27" s="219" t="str">
        <f>($A$4)</f>
        <v>Benfica-Mundial II</v>
      </c>
      <c r="N27" s="220">
        <v>6</v>
      </c>
      <c r="O27" s="221" t="s">
        <v>170</v>
      </c>
      <c r="P27" s="220">
        <v>10</v>
      </c>
      <c r="R27" s="190" t="str">
        <f>($A$9)</f>
        <v>Testvériség SE II</v>
      </c>
      <c r="S27" s="190"/>
      <c r="V27" s="190"/>
      <c r="Z27" s="190"/>
      <c r="AA27" s="225"/>
      <c r="AI27" s="225"/>
      <c r="AJ27" s="221"/>
      <c r="AK27" s="225"/>
      <c r="AM27" s="190"/>
      <c r="AN27" s="190"/>
      <c r="AO27" s="190"/>
      <c r="AP27" s="190"/>
      <c r="AQ27" s="190"/>
      <c r="AR27" s="190"/>
      <c r="AT27" s="190"/>
      <c r="AU27" s="190"/>
      <c r="AV27" s="190"/>
      <c r="AW27" s="190"/>
      <c r="AY27" s="222"/>
    </row>
    <row r="28" spans="1:61" ht="21">
      <c r="A28" s="223"/>
      <c r="B28" s="224"/>
      <c r="D28" s="217"/>
      <c r="E28" s="190"/>
      <c r="F28" s="190"/>
      <c r="G28" s="190"/>
      <c r="H28" s="190"/>
      <c r="I28" s="190"/>
      <c r="J28" s="190"/>
      <c r="L28" s="219" t="str">
        <f>($A$5)</f>
        <v>Hírös ALSE II</v>
      </c>
      <c r="N28" s="220">
        <v>6</v>
      </c>
      <c r="O28" s="221" t="s">
        <v>170</v>
      </c>
      <c r="P28" s="220">
        <v>10</v>
      </c>
      <c r="Q28" s="225"/>
      <c r="R28" s="190" t="str">
        <f>($A$8)</f>
        <v>DÖKE Komló II</v>
      </c>
      <c r="S28" s="190"/>
      <c r="V28" s="190"/>
      <c r="Y28" s="217"/>
      <c r="Z28" s="190"/>
      <c r="AA28" s="218"/>
      <c r="AI28" s="218"/>
      <c r="AJ28" s="218"/>
      <c r="AK28" s="218"/>
      <c r="AM28" s="190"/>
      <c r="AN28" s="190"/>
      <c r="AO28" s="190"/>
      <c r="AP28" s="190"/>
      <c r="AQ28" s="190"/>
      <c r="AR28" s="190"/>
      <c r="AT28" s="190"/>
      <c r="AU28" s="190"/>
      <c r="AV28" s="190"/>
      <c r="AW28" s="190"/>
      <c r="AY28" s="222"/>
      <c r="AZ28" s="190"/>
    </row>
    <row r="29" spans="1:61" ht="21">
      <c r="A29" s="223"/>
      <c r="B29" s="224"/>
      <c r="E29" s="190"/>
      <c r="F29" s="190"/>
      <c r="G29" s="190"/>
      <c r="H29" s="190"/>
      <c r="I29" s="190"/>
      <c r="J29" s="190"/>
      <c r="L29" s="219" t="str">
        <f>($A$6)</f>
        <v>Csokonyavisonta</v>
      </c>
      <c r="N29" s="220">
        <v>9</v>
      </c>
      <c r="O29" s="221" t="s">
        <v>170</v>
      </c>
      <c r="P29" s="220">
        <v>7</v>
      </c>
      <c r="R29" s="190" t="str">
        <f>($A$7)</f>
        <v>Erzsébetvárosi SE</v>
      </c>
      <c r="S29" s="190"/>
      <c r="V29" s="190"/>
      <c r="Z29" s="190"/>
      <c r="AA29" s="225"/>
      <c r="AI29" s="225"/>
      <c r="AJ29" s="221"/>
      <c r="AK29" s="225"/>
      <c r="AM29" s="190"/>
      <c r="AN29" s="190"/>
      <c r="AO29" s="190"/>
      <c r="AP29" s="190"/>
      <c r="AQ29" s="190"/>
      <c r="AR29" s="190"/>
      <c r="AT29" s="190"/>
      <c r="AU29" s="190"/>
      <c r="AV29" s="190"/>
      <c r="AW29" s="190"/>
      <c r="AY29" s="222"/>
    </row>
    <row r="30" spans="1:61" ht="21">
      <c r="A30" s="223"/>
      <c r="B30" s="224"/>
      <c r="D30" s="217"/>
      <c r="E30" s="190"/>
      <c r="F30" s="190"/>
      <c r="G30" s="190"/>
      <c r="H30" s="190"/>
      <c r="I30" s="190"/>
      <c r="J30" s="190"/>
      <c r="L30" s="219" t="str">
        <f>($A$11)</f>
        <v>Soproni MAFC</v>
      </c>
      <c r="N30" s="220">
        <v>7</v>
      </c>
      <c r="O30" s="221" t="s">
        <v>170</v>
      </c>
      <c r="P30" s="220">
        <v>9</v>
      </c>
      <c r="Q30" s="225" t="s">
        <v>171</v>
      </c>
      <c r="R30" s="190" t="str">
        <f>($A$12)</f>
        <v>Váci Forte II</v>
      </c>
      <c r="S30" s="190"/>
      <c r="V30" s="190"/>
      <c r="Y30" s="217"/>
      <c r="Z30" s="190"/>
      <c r="AA30" s="218"/>
      <c r="AI30" s="218"/>
      <c r="AJ30" s="218"/>
      <c r="AK30" s="218"/>
      <c r="AM30" s="190"/>
      <c r="AN30" s="190"/>
      <c r="AO30" s="190"/>
      <c r="AP30" s="190"/>
      <c r="AQ30" s="190"/>
      <c r="AR30" s="190"/>
      <c r="AT30" s="190"/>
      <c r="AU30" s="190"/>
      <c r="AV30" s="190"/>
      <c r="AW30" s="190"/>
      <c r="AY30" s="222"/>
      <c r="AZ30" s="190"/>
    </row>
    <row r="31" spans="1:61" ht="21">
      <c r="A31" s="223"/>
      <c r="B31" s="224"/>
      <c r="C31" s="226"/>
      <c r="D31" s="227"/>
      <c r="E31" s="224"/>
      <c r="F31" s="224"/>
      <c r="G31" s="224"/>
      <c r="H31" s="224"/>
      <c r="I31" s="224"/>
      <c r="J31" s="224"/>
      <c r="K31" s="228"/>
      <c r="L31" s="228"/>
      <c r="M31" s="228"/>
      <c r="N31" s="224"/>
      <c r="O31" s="229"/>
      <c r="P31" s="230"/>
      <c r="Q31" s="229"/>
      <c r="R31" s="224"/>
      <c r="S31" s="224"/>
      <c r="T31" s="228"/>
      <c r="U31" s="228"/>
      <c r="V31" s="224"/>
      <c r="W31" s="228"/>
      <c r="X31" s="228"/>
      <c r="Y31" s="228"/>
      <c r="Z31" s="224"/>
      <c r="AA31" s="229"/>
      <c r="AB31" s="230"/>
      <c r="AC31" s="229"/>
      <c r="AD31" s="228"/>
      <c r="AE31" s="224"/>
      <c r="AF31" s="224"/>
      <c r="AG31" s="224"/>
      <c r="AH31" s="224"/>
      <c r="AI31" s="229"/>
      <c r="AJ31" s="230"/>
      <c r="AK31" s="229"/>
      <c r="AL31" s="228"/>
      <c r="AM31" s="224"/>
      <c r="AN31" s="224"/>
      <c r="AO31" s="224"/>
      <c r="AP31" s="190"/>
      <c r="AQ31" s="190"/>
      <c r="AR31" s="190"/>
      <c r="AS31" s="190"/>
      <c r="AT31" s="190"/>
      <c r="AU31" s="190"/>
      <c r="AV31" s="190"/>
      <c r="AW31" s="190"/>
    </row>
    <row r="32" spans="1:61" s="190" customFormat="1" ht="24.6">
      <c r="A32" s="215">
        <v>4</v>
      </c>
      <c r="B32" s="231"/>
      <c r="D32" s="217"/>
      <c r="K32" s="218"/>
      <c r="L32" s="219" t="str">
        <f>($A$3)</f>
        <v>Váci Forte I</v>
      </c>
      <c r="M32" s="218"/>
      <c r="N32" s="220">
        <v>8</v>
      </c>
      <c r="O32" s="221" t="s">
        <v>170</v>
      </c>
      <c r="P32" s="220">
        <v>8</v>
      </c>
      <c r="R32" s="190" t="str">
        <f>($A$9)</f>
        <v>Testvériség SE II</v>
      </c>
      <c r="W32" s="218"/>
      <c r="Y32" s="217"/>
      <c r="AY32" s="222"/>
      <c r="BC32" s="311"/>
      <c r="BD32" s="312"/>
      <c r="BE32" s="311"/>
      <c r="BF32" s="312"/>
      <c r="BG32" s="312"/>
      <c r="BH32" s="311"/>
      <c r="BI32" s="311"/>
    </row>
    <row r="33" spans="1:61" ht="21">
      <c r="A33" s="223"/>
      <c r="B33" s="232"/>
      <c r="E33" s="190"/>
      <c r="F33" s="190"/>
      <c r="G33" s="190"/>
      <c r="H33" s="190"/>
      <c r="I33" s="190"/>
      <c r="J33" s="190"/>
      <c r="L33" s="219" t="str">
        <f>($A$8)</f>
        <v>DÖKE Komló II</v>
      </c>
      <c r="N33" s="220">
        <v>9</v>
      </c>
      <c r="O33" s="221" t="s">
        <v>170</v>
      </c>
      <c r="P33" s="220">
        <v>7</v>
      </c>
      <c r="R33" s="190" t="str">
        <f>($A$4)</f>
        <v>Benfica-Mundial II</v>
      </c>
      <c r="S33" s="190"/>
      <c r="V33" s="190"/>
      <c r="Z33" s="190"/>
      <c r="AA33" s="225"/>
      <c r="AI33" s="225"/>
      <c r="AJ33" s="221"/>
      <c r="AK33" s="225"/>
      <c r="AM33" s="190"/>
      <c r="AN33" s="190"/>
      <c r="AO33" s="190"/>
      <c r="AP33" s="190"/>
      <c r="AQ33" s="190"/>
      <c r="AR33" s="190"/>
      <c r="AT33" s="190"/>
      <c r="AU33" s="190"/>
      <c r="AV33" s="190"/>
      <c r="AW33" s="190"/>
      <c r="AY33" s="222"/>
    </row>
    <row r="34" spans="1:61" ht="21">
      <c r="A34" s="223"/>
      <c r="B34" s="232"/>
      <c r="D34" s="217"/>
      <c r="E34" s="190"/>
      <c r="F34" s="190"/>
      <c r="G34" s="190"/>
      <c r="H34" s="190"/>
      <c r="I34" s="190"/>
      <c r="J34" s="190"/>
      <c r="L34" s="219" t="str">
        <f>($A$5)</f>
        <v>Hírös ALSE II</v>
      </c>
      <c r="N34" s="220">
        <v>6</v>
      </c>
      <c r="O34" s="221" t="s">
        <v>170</v>
      </c>
      <c r="P34" s="220">
        <v>10</v>
      </c>
      <c r="Q34" s="225"/>
      <c r="R34" s="190" t="str">
        <f>($A$7)</f>
        <v>Erzsébetvárosi SE</v>
      </c>
      <c r="S34" s="190"/>
      <c r="V34" s="190"/>
      <c r="Y34" s="217"/>
      <c r="Z34" s="190"/>
      <c r="AA34" s="218"/>
      <c r="AI34" s="218"/>
      <c r="AJ34" s="218"/>
      <c r="AK34" s="218"/>
      <c r="AM34" s="190"/>
      <c r="AN34" s="190"/>
      <c r="AO34" s="190"/>
      <c r="AP34" s="190"/>
      <c r="AQ34" s="190"/>
      <c r="AR34" s="190"/>
      <c r="AT34" s="190"/>
      <c r="AU34" s="190"/>
      <c r="AV34" s="190"/>
      <c r="AW34" s="190"/>
      <c r="AY34" s="222"/>
      <c r="AZ34" s="190"/>
    </row>
    <row r="35" spans="1:61" ht="21">
      <c r="A35" s="223"/>
      <c r="B35" s="232"/>
      <c r="E35" s="190"/>
      <c r="F35" s="190"/>
      <c r="G35" s="190"/>
      <c r="H35" s="190"/>
      <c r="I35" s="190"/>
      <c r="J35" s="190"/>
      <c r="L35" s="219" t="str">
        <f>($A$6)</f>
        <v>Csokonyavisonta</v>
      </c>
      <c r="N35" s="220">
        <v>9</v>
      </c>
      <c r="O35" s="221" t="s">
        <v>170</v>
      </c>
      <c r="P35" s="220">
        <v>7</v>
      </c>
      <c r="R35" s="190" t="str">
        <f>($A$12)</f>
        <v>Váci Forte II</v>
      </c>
      <c r="S35" s="190"/>
      <c r="V35" s="190"/>
      <c r="Z35" s="190"/>
      <c r="AA35" s="225"/>
      <c r="AI35" s="225"/>
      <c r="AJ35" s="221"/>
      <c r="AK35" s="225"/>
      <c r="AM35" s="190"/>
      <c r="AN35" s="190"/>
      <c r="AO35" s="190"/>
      <c r="AP35" s="190"/>
      <c r="AQ35" s="190"/>
      <c r="AR35" s="190"/>
      <c r="AT35" s="190"/>
      <c r="AU35" s="190"/>
      <c r="AV35" s="190"/>
      <c r="AW35" s="190"/>
      <c r="AY35" s="222"/>
    </row>
    <row r="36" spans="1:61" ht="21">
      <c r="A36" s="223"/>
      <c r="B36" s="232"/>
      <c r="D36" s="217"/>
      <c r="E36" s="190"/>
      <c r="F36" s="190"/>
      <c r="G36" s="190"/>
      <c r="H36" s="190"/>
      <c r="I36" s="190"/>
      <c r="J36" s="190"/>
      <c r="L36" s="219" t="str">
        <f>($A$10)</f>
        <v>pihenő</v>
      </c>
      <c r="N36" s="220" t="s">
        <v>169</v>
      </c>
      <c r="O36" s="221" t="s">
        <v>170</v>
      </c>
      <c r="P36" s="220" t="s">
        <v>169</v>
      </c>
      <c r="Q36" s="225" t="s">
        <v>171</v>
      </c>
      <c r="R36" s="190" t="str">
        <f>($A$11)</f>
        <v>Soproni MAFC</v>
      </c>
      <c r="S36" s="190"/>
      <c r="V36" s="190"/>
      <c r="Y36" s="217"/>
      <c r="Z36" s="190"/>
      <c r="AA36" s="218"/>
      <c r="AI36" s="218"/>
      <c r="AJ36" s="218"/>
      <c r="AK36" s="218"/>
      <c r="AM36" s="190"/>
      <c r="AN36" s="190"/>
      <c r="AO36" s="190"/>
      <c r="AP36" s="190"/>
      <c r="AQ36" s="190"/>
      <c r="AR36" s="190"/>
      <c r="AT36" s="190"/>
      <c r="AU36" s="190"/>
      <c r="AV36" s="190"/>
      <c r="AW36" s="190"/>
      <c r="AY36" s="222"/>
      <c r="AZ36" s="190"/>
    </row>
    <row r="37" spans="1:61" ht="21">
      <c r="A37" s="223"/>
      <c r="B37" s="232"/>
      <c r="C37" s="233"/>
      <c r="D37" s="234"/>
      <c r="E37" s="232"/>
      <c r="F37" s="232"/>
      <c r="G37" s="232"/>
      <c r="H37" s="232"/>
      <c r="I37" s="232"/>
      <c r="J37" s="232"/>
      <c r="K37" s="235"/>
      <c r="L37" s="235"/>
      <c r="M37" s="235"/>
      <c r="N37" s="232"/>
      <c r="O37" s="236"/>
      <c r="P37" s="237"/>
      <c r="Q37" s="236"/>
      <c r="R37" s="232"/>
      <c r="S37" s="232"/>
      <c r="T37" s="235"/>
      <c r="U37" s="235"/>
      <c r="V37" s="232"/>
      <c r="W37" s="235"/>
      <c r="X37" s="235"/>
      <c r="Y37" s="235"/>
      <c r="Z37" s="232"/>
      <c r="AA37" s="236"/>
      <c r="AB37" s="237"/>
      <c r="AC37" s="236"/>
      <c r="AD37" s="235"/>
      <c r="AE37" s="232"/>
      <c r="AF37" s="232"/>
      <c r="AG37" s="232"/>
      <c r="AH37" s="232"/>
      <c r="AI37" s="236"/>
      <c r="AJ37" s="237"/>
      <c r="AK37" s="236"/>
      <c r="AL37" s="235"/>
      <c r="AM37" s="232"/>
      <c r="AN37" s="232"/>
      <c r="AO37" s="232"/>
      <c r="AP37" s="190"/>
      <c r="AQ37" s="190"/>
      <c r="AR37" s="190"/>
      <c r="AS37" s="190"/>
      <c r="AT37" s="190"/>
      <c r="AU37" s="190"/>
      <c r="AV37" s="190"/>
      <c r="AW37" s="190"/>
    </row>
    <row r="38" spans="1:61" s="190" customFormat="1" ht="24.6">
      <c r="A38" s="215">
        <v>5</v>
      </c>
      <c r="B38" s="216"/>
      <c r="D38" s="217"/>
      <c r="K38" s="218"/>
      <c r="L38" s="219" t="str">
        <f>($A$3)</f>
        <v>Váci Forte I</v>
      </c>
      <c r="M38" s="218"/>
      <c r="N38" s="220">
        <v>4</v>
      </c>
      <c r="O38" s="221" t="s">
        <v>170</v>
      </c>
      <c r="P38" s="220">
        <v>12</v>
      </c>
      <c r="R38" s="190" t="str">
        <f>($A$8)</f>
        <v>DÖKE Komló II</v>
      </c>
      <c r="W38" s="218"/>
      <c r="Y38" s="217"/>
      <c r="AY38" s="222"/>
      <c r="BC38" s="311"/>
      <c r="BD38" s="312"/>
      <c r="BE38" s="311"/>
      <c r="BF38" s="312"/>
      <c r="BG38" s="312"/>
      <c r="BH38" s="311"/>
      <c r="BI38" s="311"/>
    </row>
    <row r="39" spans="1:61" ht="21">
      <c r="A39" s="223"/>
      <c r="B39" s="224"/>
      <c r="E39" s="190"/>
      <c r="F39" s="190"/>
      <c r="G39" s="190"/>
      <c r="H39" s="190"/>
      <c r="I39" s="190"/>
      <c r="J39" s="190"/>
      <c r="L39" s="219" t="str">
        <f>($A$4)</f>
        <v>Benfica-Mundial II</v>
      </c>
      <c r="N39" s="220">
        <v>5</v>
      </c>
      <c r="O39" s="221" t="s">
        <v>170</v>
      </c>
      <c r="P39" s="220">
        <v>11</v>
      </c>
      <c r="R39" s="190" t="str">
        <f>($A$7)</f>
        <v>Erzsébetvárosi SE</v>
      </c>
      <c r="S39" s="190"/>
      <c r="V39" s="190"/>
      <c r="Z39" s="190"/>
      <c r="AA39" s="225"/>
      <c r="AB39" s="221"/>
      <c r="AC39" s="225"/>
      <c r="AE39" s="190"/>
      <c r="AF39" s="190"/>
      <c r="AG39" s="190"/>
      <c r="AH39" s="190"/>
      <c r="AI39" s="225"/>
      <c r="AJ39" s="221"/>
      <c r="AK39" s="225"/>
      <c r="AM39" s="190"/>
      <c r="AN39" s="190"/>
      <c r="AO39" s="190"/>
      <c r="AP39" s="190"/>
      <c r="AQ39" s="190"/>
      <c r="AR39" s="190"/>
      <c r="AT39" s="190"/>
      <c r="AU39" s="190"/>
      <c r="AV39" s="190"/>
      <c r="AW39" s="190"/>
      <c r="AY39" s="222"/>
    </row>
    <row r="40" spans="1:61" ht="21">
      <c r="A40" s="223"/>
      <c r="B40" s="224"/>
      <c r="D40" s="217"/>
      <c r="E40" s="190"/>
      <c r="F40" s="190"/>
      <c r="G40" s="190"/>
      <c r="H40" s="190"/>
      <c r="I40" s="190"/>
      <c r="J40" s="190"/>
      <c r="L40" s="219" t="str">
        <f>($A$5)</f>
        <v>Hírös ALSE II</v>
      </c>
      <c r="N40" s="220">
        <v>6</v>
      </c>
      <c r="O40" s="221" t="s">
        <v>170</v>
      </c>
      <c r="P40" s="220">
        <v>10</v>
      </c>
      <c r="Q40" s="225"/>
      <c r="R40" s="190" t="str">
        <f>($A$6)</f>
        <v>Csokonyavisonta</v>
      </c>
      <c r="S40" s="190"/>
      <c r="V40" s="190"/>
      <c r="Y40" s="217"/>
      <c r="Z40" s="190"/>
      <c r="AA40" s="218"/>
      <c r="AB40" s="218"/>
      <c r="AC40" s="218"/>
      <c r="AE40" s="190"/>
      <c r="AF40" s="190"/>
      <c r="AG40" s="190"/>
      <c r="AH40" s="190"/>
      <c r="AI40" s="218"/>
      <c r="AJ40" s="218"/>
      <c r="AK40" s="218"/>
      <c r="AM40" s="190"/>
      <c r="AN40" s="190"/>
      <c r="AO40" s="190"/>
      <c r="AP40" s="190"/>
      <c r="AQ40" s="190"/>
      <c r="AR40" s="190"/>
      <c r="AT40" s="190"/>
      <c r="AU40" s="190"/>
      <c r="AV40" s="190"/>
      <c r="AW40" s="190"/>
      <c r="AY40" s="222"/>
      <c r="AZ40" s="190"/>
    </row>
    <row r="41" spans="1:61" ht="21">
      <c r="A41" s="223"/>
      <c r="B41" s="224"/>
      <c r="E41" s="190"/>
      <c r="F41" s="190"/>
      <c r="G41" s="190"/>
      <c r="H41" s="190"/>
      <c r="I41" s="190"/>
      <c r="J41" s="190"/>
      <c r="L41" s="219" t="str">
        <f>($A$9)</f>
        <v>Testvériség SE II</v>
      </c>
      <c r="N41" s="220">
        <v>12</v>
      </c>
      <c r="O41" s="221" t="s">
        <v>170</v>
      </c>
      <c r="P41" s="220">
        <v>4</v>
      </c>
      <c r="R41" s="190" t="str">
        <f>($A$11)</f>
        <v>Soproni MAFC</v>
      </c>
      <c r="S41" s="190"/>
      <c r="V41" s="190"/>
      <c r="Z41" s="190"/>
      <c r="AA41" s="225"/>
      <c r="AB41" s="221"/>
      <c r="AC41" s="225"/>
      <c r="AE41" s="190"/>
      <c r="AF41" s="190"/>
      <c r="AG41" s="190"/>
      <c r="AH41" s="190"/>
      <c r="AI41" s="225"/>
      <c r="AJ41" s="221"/>
      <c r="AK41" s="225"/>
      <c r="AM41" s="190"/>
      <c r="AN41" s="190"/>
      <c r="AO41" s="190"/>
      <c r="AP41" s="190"/>
      <c r="AQ41" s="190"/>
      <c r="AR41" s="190"/>
      <c r="AT41" s="190"/>
      <c r="AU41" s="190"/>
      <c r="AV41" s="190"/>
      <c r="AW41" s="190"/>
      <c r="AY41" s="222"/>
    </row>
    <row r="42" spans="1:61" ht="21">
      <c r="A42" s="223"/>
      <c r="B42" s="224"/>
      <c r="D42" s="217"/>
      <c r="E42" s="190"/>
      <c r="F42" s="190"/>
      <c r="G42" s="190"/>
      <c r="H42" s="190"/>
      <c r="I42" s="190"/>
      <c r="J42" s="190"/>
      <c r="L42" s="219" t="str">
        <f>($A$10)</f>
        <v>pihenő</v>
      </c>
      <c r="N42" s="220" t="s">
        <v>169</v>
      </c>
      <c r="O42" s="221" t="s">
        <v>170</v>
      </c>
      <c r="P42" s="220" t="s">
        <v>169</v>
      </c>
      <c r="Q42" s="225" t="s">
        <v>171</v>
      </c>
      <c r="R42" s="190" t="str">
        <f>($A$12)</f>
        <v>Váci Forte II</v>
      </c>
      <c r="S42" s="190"/>
      <c r="V42" s="190"/>
      <c r="Y42" s="217"/>
      <c r="Z42" s="190"/>
      <c r="AA42" s="218"/>
      <c r="AB42" s="218"/>
      <c r="AC42" s="218"/>
      <c r="AE42" s="190"/>
      <c r="AF42" s="190"/>
      <c r="AG42" s="190"/>
      <c r="AH42" s="190"/>
      <c r="AI42" s="218"/>
      <c r="AJ42" s="218"/>
      <c r="AK42" s="218"/>
      <c r="AM42" s="190"/>
      <c r="AN42" s="190"/>
      <c r="AO42" s="190"/>
      <c r="AP42" s="190"/>
      <c r="AQ42" s="190"/>
      <c r="AR42" s="190"/>
      <c r="AT42" s="190"/>
      <c r="AU42" s="190"/>
      <c r="AV42" s="190"/>
      <c r="AW42" s="190"/>
      <c r="AY42" s="222"/>
      <c r="AZ42" s="190"/>
    </row>
    <row r="43" spans="1:61" ht="21">
      <c r="A43" s="223"/>
      <c r="B43" s="224"/>
      <c r="C43" s="226"/>
      <c r="D43" s="227"/>
      <c r="E43" s="224"/>
      <c r="F43" s="224"/>
      <c r="G43" s="224"/>
      <c r="H43" s="224"/>
      <c r="I43" s="224"/>
      <c r="J43" s="224"/>
      <c r="K43" s="228"/>
      <c r="L43" s="228"/>
      <c r="M43" s="228"/>
      <c r="N43" s="224"/>
      <c r="O43" s="229"/>
      <c r="P43" s="230"/>
      <c r="Q43" s="229"/>
      <c r="R43" s="224"/>
      <c r="S43" s="224"/>
      <c r="T43" s="228"/>
      <c r="U43" s="228"/>
      <c r="V43" s="224"/>
      <c r="W43" s="228"/>
      <c r="X43" s="228"/>
      <c r="Y43" s="228"/>
      <c r="Z43" s="224"/>
      <c r="AA43" s="229"/>
      <c r="AB43" s="230"/>
      <c r="AC43" s="229"/>
      <c r="AD43" s="228"/>
      <c r="AE43" s="224"/>
      <c r="AF43" s="224"/>
      <c r="AG43" s="224"/>
      <c r="AH43" s="224"/>
      <c r="AI43" s="229"/>
      <c r="AJ43" s="230"/>
      <c r="AK43" s="229"/>
      <c r="AL43" s="228"/>
      <c r="AM43" s="224"/>
      <c r="AN43" s="224"/>
      <c r="AO43" s="224"/>
      <c r="AP43" s="190"/>
      <c r="AQ43" s="190"/>
      <c r="AR43" s="190"/>
      <c r="AS43" s="190"/>
      <c r="AT43" s="190"/>
      <c r="AU43" s="190"/>
      <c r="AV43" s="190"/>
      <c r="AW43" s="190"/>
    </row>
    <row r="44" spans="1:61" s="190" customFormat="1" ht="24.6">
      <c r="A44" s="215">
        <v>6</v>
      </c>
      <c r="B44" s="231"/>
      <c r="D44" s="217"/>
      <c r="K44" s="218"/>
      <c r="L44" s="219" t="str">
        <f>($A$3)</f>
        <v>Váci Forte I</v>
      </c>
      <c r="M44" s="218"/>
      <c r="N44" s="220">
        <v>7</v>
      </c>
      <c r="O44" s="221" t="s">
        <v>170</v>
      </c>
      <c r="P44" s="220">
        <v>9</v>
      </c>
      <c r="R44" s="190" t="str">
        <f>($A$7)</f>
        <v>Erzsébetvárosi SE</v>
      </c>
      <c r="W44" s="218"/>
      <c r="Y44" s="217"/>
      <c r="AY44" s="222"/>
      <c r="BC44" s="311"/>
      <c r="BD44" s="312"/>
      <c r="BE44" s="311"/>
      <c r="BF44" s="312"/>
      <c r="BG44" s="312"/>
      <c r="BH44" s="311"/>
      <c r="BI44" s="311"/>
    </row>
    <row r="45" spans="1:61" ht="21">
      <c r="A45" s="223"/>
      <c r="B45" s="232"/>
      <c r="E45" s="190"/>
      <c r="F45" s="190"/>
      <c r="G45" s="190"/>
      <c r="H45" s="190"/>
      <c r="I45" s="190"/>
      <c r="J45" s="190"/>
      <c r="L45" s="219" t="str">
        <f>($A$4)</f>
        <v>Benfica-Mundial II</v>
      </c>
      <c r="N45" s="220">
        <v>3</v>
      </c>
      <c r="O45" s="221" t="s">
        <v>170</v>
      </c>
      <c r="P45" s="220">
        <v>13</v>
      </c>
      <c r="R45" s="190" t="str">
        <f>($A$6)</f>
        <v>Csokonyavisonta</v>
      </c>
      <c r="S45" s="190"/>
      <c r="V45" s="190"/>
      <c r="Z45" s="190"/>
      <c r="AA45" s="225"/>
      <c r="AB45" s="221"/>
      <c r="AC45" s="225"/>
      <c r="AE45" s="190"/>
      <c r="AF45" s="190"/>
      <c r="AG45" s="190"/>
      <c r="AH45" s="190"/>
      <c r="AI45" s="225"/>
      <c r="AJ45" s="221"/>
      <c r="AK45" s="225"/>
      <c r="AM45" s="190"/>
      <c r="AN45" s="190"/>
      <c r="AO45" s="190"/>
      <c r="AP45" s="190"/>
      <c r="AQ45" s="190"/>
      <c r="AR45" s="190"/>
      <c r="AT45" s="190"/>
      <c r="AU45" s="190"/>
      <c r="AV45" s="190"/>
      <c r="AW45" s="190"/>
      <c r="AY45" s="222"/>
    </row>
    <row r="46" spans="1:61" ht="21">
      <c r="A46" s="223"/>
      <c r="B46" s="232"/>
      <c r="D46" s="217"/>
      <c r="E46" s="190"/>
      <c r="F46" s="190"/>
      <c r="G46" s="190"/>
      <c r="H46" s="190"/>
      <c r="I46" s="190"/>
      <c r="J46" s="190"/>
      <c r="L46" s="219" t="str">
        <f>($A$5)</f>
        <v>Hírös ALSE II</v>
      </c>
      <c r="N46" s="220">
        <v>12</v>
      </c>
      <c r="O46" s="221" t="s">
        <v>170</v>
      </c>
      <c r="P46" s="220">
        <v>4</v>
      </c>
      <c r="Q46" s="225"/>
      <c r="R46" s="190" t="str">
        <f>($A$12)</f>
        <v>Váci Forte II</v>
      </c>
      <c r="S46" s="190"/>
      <c r="V46" s="190"/>
      <c r="Y46" s="217"/>
      <c r="Z46" s="190"/>
      <c r="AA46" s="218"/>
      <c r="AB46" s="218"/>
      <c r="AC46" s="218"/>
      <c r="AE46" s="190"/>
      <c r="AF46" s="190"/>
      <c r="AG46" s="190"/>
      <c r="AH46" s="190"/>
      <c r="AI46" s="218"/>
      <c r="AJ46" s="218"/>
      <c r="AK46" s="218"/>
      <c r="AM46" s="190"/>
      <c r="AN46" s="190"/>
      <c r="AO46" s="190"/>
      <c r="AP46" s="190"/>
      <c r="AQ46" s="190"/>
      <c r="AR46" s="190"/>
      <c r="AT46" s="190"/>
      <c r="AU46" s="190"/>
      <c r="AV46" s="190"/>
      <c r="AW46" s="190"/>
      <c r="AY46" s="222"/>
      <c r="AZ46" s="190"/>
    </row>
    <row r="47" spans="1:61" ht="21">
      <c r="A47" s="223"/>
      <c r="B47" s="232"/>
      <c r="E47" s="190"/>
      <c r="F47" s="190"/>
      <c r="G47" s="190"/>
      <c r="H47" s="190"/>
      <c r="I47" s="190"/>
      <c r="J47" s="190"/>
      <c r="L47" s="219" t="str">
        <f>($A$8)</f>
        <v>DÖKE Komló II</v>
      </c>
      <c r="N47" s="220">
        <v>11</v>
      </c>
      <c r="O47" s="221" t="s">
        <v>170</v>
      </c>
      <c r="P47" s="220">
        <v>5</v>
      </c>
      <c r="R47" s="190" t="str">
        <f>($A$11)</f>
        <v>Soproni MAFC</v>
      </c>
      <c r="S47" s="190"/>
      <c r="V47" s="190"/>
      <c r="Z47" s="190"/>
      <c r="AA47" s="225"/>
      <c r="AB47" s="221"/>
      <c r="AC47" s="225"/>
      <c r="AE47" s="190"/>
      <c r="AF47" s="190"/>
      <c r="AG47" s="190"/>
      <c r="AH47" s="190"/>
      <c r="AI47" s="225"/>
      <c r="AJ47" s="221"/>
      <c r="AK47" s="225"/>
      <c r="AM47" s="190"/>
      <c r="AN47" s="190"/>
      <c r="AO47" s="190"/>
      <c r="AP47" s="190"/>
      <c r="AQ47" s="190"/>
      <c r="AR47" s="190"/>
      <c r="AT47" s="190"/>
      <c r="AU47" s="190"/>
      <c r="AV47" s="190"/>
      <c r="AW47" s="190"/>
      <c r="AY47" s="222"/>
    </row>
    <row r="48" spans="1:61" ht="21">
      <c r="A48" s="223"/>
      <c r="B48" s="232"/>
      <c r="D48" s="217"/>
      <c r="E48" s="190"/>
      <c r="F48" s="190"/>
      <c r="G48" s="190"/>
      <c r="H48" s="190"/>
      <c r="I48" s="190"/>
      <c r="J48" s="190"/>
      <c r="L48" s="219" t="str">
        <f>($A$9)</f>
        <v>Testvériség SE II</v>
      </c>
      <c r="N48" s="220" t="s">
        <v>169</v>
      </c>
      <c r="O48" s="221" t="s">
        <v>170</v>
      </c>
      <c r="P48" s="220" t="s">
        <v>169</v>
      </c>
      <c r="Q48" s="225" t="s">
        <v>171</v>
      </c>
      <c r="R48" s="190" t="str">
        <f>($A$10)</f>
        <v>pihenő</v>
      </c>
      <c r="S48" s="190"/>
      <c r="V48" s="190"/>
      <c r="Y48" s="217"/>
      <c r="Z48" s="190"/>
      <c r="AA48" s="218"/>
      <c r="AB48" s="218"/>
      <c r="AC48" s="218"/>
      <c r="AE48" s="190"/>
      <c r="AF48" s="190"/>
      <c r="AG48" s="190"/>
      <c r="AH48" s="190"/>
      <c r="AI48" s="218"/>
      <c r="AJ48" s="218"/>
      <c r="AK48" s="218"/>
      <c r="AM48" s="190"/>
      <c r="AN48" s="190"/>
      <c r="AO48" s="190"/>
      <c r="AP48" s="190"/>
      <c r="AQ48" s="190"/>
      <c r="AR48" s="190"/>
      <c r="AT48" s="190"/>
      <c r="AU48" s="190"/>
      <c r="AV48" s="190"/>
      <c r="AW48" s="190"/>
      <c r="AY48" s="222"/>
      <c r="AZ48" s="190"/>
    </row>
    <row r="49" spans="1:61" ht="21">
      <c r="A49" s="223"/>
      <c r="B49" s="232"/>
      <c r="C49" s="233"/>
      <c r="D49" s="234"/>
      <c r="E49" s="232"/>
      <c r="F49" s="232"/>
      <c r="G49" s="232"/>
      <c r="H49" s="232"/>
      <c r="I49" s="232"/>
      <c r="J49" s="232"/>
      <c r="K49" s="235"/>
      <c r="L49" s="235"/>
      <c r="M49" s="235"/>
      <c r="N49" s="232"/>
      <c r="O49" s="236"/>
      <c r="P49" s="237"/>
      <c r="Q49" s="236"/>
      <c r="R49" s="232"/>
      <c r="S49" s="232"/>
      <c r="T49" s="235"/>
      <c r="U49" s="235"/>
      <c r="V49" s="232"/>
      <c r="W49" s="235"/>
      <c r="X49" s="235"/>
      <c r="Y49" s="235"/>
      <c r="Z49" s="232"/>
      <c r="AA49" s="236"/>
      <c r="AB49" s="237"/>
      <c r="AC49" s="236"/>
      <c r="AD49" s="235"/>
      <c r="AE49" s="232"/>
      <c r="AF49" s="232"/>
      <c r="AG49" s="232"/>
      <c r="AH49" s="232"/>
      <c r="AI49" s="236"/>
      <c r="AJ49" s="237"/>
      <c r="AK49" s="236"/>
      <c r="AL49" s="235"/>
      <c r="AM49" s="232"/>
      <c r="AN49" s="232"/>
      <c r="AO49" s="232"/>
      <c r="AP49" s="190"/>
      <c r="AQ49" s="190"/>
      <c r="AR49" s="190"/>
      <c r="AS49" s="190"/>
      <c r="AT49" s="190"/>
      <c r="AU49" s="190"/>
      <c r="AV49" s="190"/>
      <c r="AW49" s="190"/>
    </row>
    <row r="50" spans="1:61" s="190" customFormat="1" ht="24.6">
      <c r="A50" s="215">
        <v>7</v>
      </c>
      <c r="B50" s="216"/>
      <c r="D50" s="217"/>
      <c r="K50" s="218"/>
      <c r="L50" s="219" t="str">
        <f>($A$3)</f>
        <v>Váci Forte I</v>
      </c>
      <c r="M50" s="218"/>
      <c r="N50" s="220">
        <v>9</v>
      </c>
      <c r="O50" s="221" t="s">
        <v>170</v>
      </c>
      <c r="P50" s="220">
        <v>7</v>
      </c>
      <c r="R50" s="190" t="str">
        <f>($A$6)</f>
        <v>Csokonyavisonta</v>
      </c>
      <c r="W50" s="218"/>
      <c r="Y50" s="217"/>
      <c r="AY50" s="222"/>
      <c r="BC50" s="311"/>
      <c r="BD50" s="312"/>
      <c r="BE50" s="311"/>
      <c r="BF50" s="312"/>
      <c r="BG50" s="312"/>
      <c r="BH50" s="311"/>
      <c r="BI50" s="311"/>
    </row>
    <row r="51" spans="1:61" ht="21">
      <c r="A51" s="223"/>
      <c r="B51" s="224"/>
      <c r="E51" s="190"/>
      <c r="F51" s="190"/>
      <c r="G51" s="190"/>
      <c r="H51" s="190"/>
      <c r="I51" s="190"/>
      <c r="J51" s="190"/>
      <c r="L51" s="219" t="str">
        <f>($A$4)</f>
        <v>Benfica-Mundial II</v>
      </c>
      <c r="N51" s="220">
        <v>4</v>
      </c>
      <c r="O51" s="221" t="s">
        <v>170</v>
      </c>
      <c r="P51" s="220">
        <v>12</v>
      </c>
      <c r="R51" s="190" t="str">
        <f>($A$5)</f>
        <v>Hírös ALSE II</v>
      </c>
      <c r="S51" s="190"/>
      <c r="V51" s="190"/>
      <c r="Z51" s="190"/>
      <c r="AA51" s="225"/>
      <c r="AB51" s="221"/>
      <c r="AC51" s="225"/>
      <c r="AE51" s="190"/>
      <c r="AF51" s="190"/>
      <c r="AG51" s="190"/>
      <c r="AH51" s="190"/>
      <c r="AI51" s="225"/>
      <c r="AJ51" s="221"/>
      <c r="AK51" s="225"/>
      <c r="AM51" s="190"/>
      <c r="AN51" s="190"/>
      <c r="AO51" s="190"/>
      <c r="AP51" s="190"/>
      <c r="AQ51" s="190"/>
      <c r="AR51" s="190"/>
      <c r="AT51" s="190"/>
      <c r="AU51" s="190"/>
      <c r="AV51" s="190"/>
      <c r="AW51" s="190"/>
      <c r="AY51" s="222"/>
    </row>
    <row r="52" spans="1:61" ht="21">
      <c r="A52" s="223"/>
      <c r="B52" s="224"/>
      <c r="D52" s="217"/>
      <c r="E52" s="190"/>
      <c r="F52" s="190"/>
      <c r="G52" s="190"/>
      <c r="H52" s="190"/>
      <c r="I52" s="190"/>
      <c r="J52" s="190"/>
      <c r="L52" s="219" t="str">
        <f>($A$7)</f>
        <v>Erzsébetvárosi SE</v>
      </c>
      <c r="N52" s="220">
        <v>7</v>
      </c>
      <c r="O52" s="221" t="s">
        <v>170</v>
      </c>
      <c r="P52" s="220">
        <v>9</v>
      </c>
      <c r="Q52" s="225"/>
      <c r="R52" s="190" t="str">
        <f>($A$11)</f>
        <v>Soproni MAFC</v>
      </c>
      <c r="S52" s="190"/>
      <c r="V52" s="190"/>
      <c r="Y52" s="217"/>
      <c r="Z52" s="190"/>
      <c r="AA52" s="218"/>
      <c r="AB52" s="218"/>
      <c r="AC52" s="218"/>
      <c r="AE52" s="190"/>
      <c r="AF52" s="190"/>
      <c r="AG52" s="190"/>
      <c r="AH52" s="190"/>
      <c r="AI52" s="218"/>
      <c r="AJ52" s="218"/>
      <c r="AK52" s="218"/>
      <c r="AM52" s="190"/>
      <c r="AN52" s="190"/>
      <c r="AO52" s="190"/>
      <c r="AP52" s="190"/>
      <c r="AQ52" s="190"/>
      <c r="AR52" s="190"/>
      <c r="AT52" s="190"/>
      <c r="AU52" s="190"/>
      <c r="AV52" s="190"/>
      <c r="AW52" s="190"/>
      <c r="AY52" s="222"/>
      <c r="AZ52" s="190"/>
    </row>
    <row r="53" spans="1:61" ht="21">
      <c r="A53" s="223"/>
      <c r="B53" s="224"/>
      <c r="E53" s="190"/>
      <c r="F53" s="190"/>
      <c r="G53" s="190"/>
      <c r="H53" s="190"/>
      <c r="I53" s="190"/>
      <c r="J53" s="190"/>
      <c r="L53" s="219" t="str">
        <f>($A$8)</f>
        <v>DÖKE Komló II</v>
      </c>
      <c r="N53" s="220" t="s">
        <v>169</v>
      </c>
      <c r="O53" s="221" t="s">
        <v>170</v>
      </c>
      <c r="P53" s="220" t="s">
        <v>169</v>
      </c>
      <c r="R53" s="190" t="str">
        <f>($A$10)</f>
        <v>pihenő</v>
      </c>
      <c r="S53" s="190"/>
      <c r="V53" s="190"/>
      <c r="Z53" s="190"/>
      <c r="AA53" s="225"/>
      <c r="AB53" s="221"/>
      <c r="AC53" s="225"/>
      <c r="AE53" s="190"/>
      <c r="AF53" s="190"/>
      <c r="AG53" s="190"/>
      <c r="AH53" s="190"/>
      <c r="AI53" s="225"/>
      <c r="AJ53" s="221"/>
      <c r="AK53" s="225"/>
      <c r="AM53" s="190"/>
      <c r="AN53" s="190"/>
      <c r="AO53" s="190"/>
      <c r="AP53" s="190"/>
      <c r="AQ53" s="190"/>
      <c r="AR53" s="190"/>
      <c r="AT53" s="190"/>
      <c r="AU53" s="190"/>
      <c r="AV53" s="190"/>
      <c r="AW53" s="190"/>
      <c r="AY53" s="222"/>
    </row>
    <row r="54" spans="1:61" ht="21">
      <c r="A54" s="223"/>
      <c r="B54" s="224"/>
      <c r="D54" s="217"/>
      <c r="E54" s="190"/>
      <c r="F54" s="190"/>
      <c r="G54" s="190"/>
      <c r="H54" s="190"/>
      <c r="I54" s="190"/>
      <c r="J54" s="190"/>
      <c r="L54" s="219" t="str">
        <f>($A$9)</f>
        <v>Testvériség SE II</v>
      </c>
      <c r="N54" s="220">
        <v>12</v>
      </c>
      <c r="O54" s="221" t="s">
        <v>170</v>
      </c>
      <c r="P54" s="220">
        <v>4</v>
      </c>
      <c r="Q54" s="225" t="s">
        <v>171</v>
      </c>
      <c r="R54" s="190" t="str">
        <f>($A$12)</f>
        <v>Váci Forte II</v>
      </c>
      <c r="S54" s="190"/>
      <c r="V54" s="190"/>
      <c r="Y54" s="217"/>
      <c r="Z54" s="190"/>
      <c r="AA54" s="218"/>
      <c r="AB54" s="218"/>
      <c r="AC54" s="218"/>
      <c r="AE54" s="190"/>
      <c r="AF54" s="190"/>
      <c r="AG54" s="190"/>
      <c r="AH54" s="190"/>
      <c r="AI54" s="218"/>
      <c r="AJ54" s="218"/>
      <c r="AK54" s="218"/>
      <c r="AM54" s="190"/>
      <c r="AN54" s="190"/>
      <c r="AO54" s="190"/>
      <c r="AP54" s="190"/>
      <c r="AQ54" s="190"/>
      <c r="AR54" s="190"/>
      <c r="AT54" s="190"/>
      <c r="AU54" s="190"/>
      <c r="AV54" s="190"/>
      <c r="AW54" s="190"/>
      <c r="AY54" s="222"/>
      <c r="AZ54" s="190"/>
    </row>
    <row r="55" spans="1:61" ht="21">
      <c r="A55" s="223"/>
      <c r="B55" s="224"/>
      <c r="C55" s="226"/>
      <c r="D55" s="227"/>
      <c r="E55" s="224"/>
      <c r="F55" s="224"/>
      <c r="G55" s="224"/>
      <c r="H55" s="224"/>
      <c r="I55" s="224"/>
      <c r="J55" s="224"/>
      <c r="K55" s="228"/>
      <c r="L55" s="228"/>
      <c r="M55" s="228"/>
      <c r="N55" s="224"/>
      <c r="O55" s="229"/>
      <c r="P55" s="230"/>
      <c r="Q55" s="229"/>
      <c r="R55" s="224"/>
      <c r="S55" s="224"/>
      <c r="T55" s="228"/>
      <c r="U55" s="228"/>
      <c r="V55" s="224"/>
      <c r="W55" s="228"/>
      <c r="X55" s="228"/>
      <c r="Y55" s="228"/>
      <c r="Z55" s="224"/>
      <c r="AA55" s="229"/>
      <c r="AB55" s="230"/>
      <c r="AC55" s="229"/>
      <c r="AD55" s="228"/>
      <c r="AE55" s="224"/>
      <c r="AF55" s="224"/>
      <c r="AG55" s="224"/>
      <c r="AH55" s="224"/>
      <c r="AI55" s="229"/>
      <c r="AJ55" s="230"/>
      <c r="AK55" s="229"/>
      <c r="AL55" s="228"/>
      <c r="AM55" s="224"/>
      <c r="AN55" s="224"/>
      <c r="AO55" s="224"/>
      <c r="AP55" s="190"/>
      <c r="AQ55" s="190"/>
      <c r="AR55" s="190"/>
      <c r="AS55" s="190"/>
      <c r="AT55" s="190"/>
      <c r="AU55" s="190"/>
      <c r="AV55" s="190"/>
      <c r="AW55" s="190"/>
    </row>
    <row r="56" spans="1:61" s="190" customFormat="1" ht="24.6">
      <c r="A56" s="215">
        <v>8</v>
      </c>
      <c r="B56" s="231"/>
      <c r="D56" s="217"/>
      <c r="K56" s="218"/>
      <c r="L56" s="219" t="str">
        <f>($A$3)</f>
        <v>Váci Forte I</v>
      </c>
      <c r="M56" s="218"/>
      <c r="N56" s="220">
        <v>9</v>
      </c>
      <c r="O56" s="221" t="s">
        <v>170</v>
      </c>
      <c r="P56" s="220">
        <v>7</v>
      </c>
      <c r="R56" s="190" t="str">
        <f>($A$5)</f>
        <v>Hírös ALSE II</v>
      </c>
      <c r="W56" s="218"/>
      <c r="Y56" s="217"/>
      <c r="AY56" s="222"/>
      <c r="BC56" s="311"/>
      <c r="BD56" s="312"/>
      <c r="BE56" s="311"/>
      <c r="BF56" s="312"/>
      <c r="BG56" s="312"/>
      <c r="BH56" s="311"/>
      <c r="BI56" s="311"/>
    </row>
    <row r="57" spans="1:61" ht="21">
      <c r="A57" s="223"/>
      <c r="B57" s="232"/>
      <c r="D57" s="217"/>
      <c r="E57" s="190"/>
      <c r="F57" s="190"/>
      <c r="G57" s="190"/>
      <c r="H57" s="190"/>
      <c r="I57" s="190"/>
      <c r="J57" s="190"/>
      <c r="L57" s="219" t="str">
        <f>($A$4)</f>
        <v>Benfica-Mundial II</v>
      </c>
      <c r="N57" s="220">
        <v>9</v>
      </c>
      <c r="O57" s="221" t="s">
        <v>170</v>
      </c>
      <c r="P57" s="220">
        <v>7</v>
      </c>
      <c r="R57" s="190" t="str">
        <f>($A$12)</f>
        <v>Váci Forte II</v>
      </c>
      <c r="S57" s="190"/>
      <c r="V57" s="190"/>
      <c r="Y57" s="217"/>
      <c r="Z57" s="190"/>
      <c r="AA57" s="218"/>
      <c r="AB57" s="218"/>
      <c r="AC57" s="218"/>
      <c r="AE57" s="190"/>
      <c r="AF57" s="190"/>
      <c r="AG57" s="190"/>
      <c r="AH57" s="190"/>
      <c r="AI57" s="218"/>
      <c r="AJ57" s="218"/>
      <c r="AK57" s="218"/>
      <c r="AM57" s="190"/>
      <c r="AN57" s="190"/>
      <c r="AO57" s="190"/>
      <c r="AP57" s="190"/>
      <c r="AQ57" s="190"/>
      <c r="AR57" s="190"/>
      <c r="AT57" s="190"/>
      <c r="AU57" s="190"/>
      <c r="AV57" s="190"/>
      <c r="AW57" s="190"/>
      <c r="AY57" s="222"/>
      <c r="AZ57" s="190"/>
    </row>
    <row r="58" spans="1:61" ht="21">
      <c r="A58" s="223"/>
      <c r="B58" s="232"/>
      <c r="D58" s="217"/>
      <c r="E58" s="190"/>
      <c r="F58" s="190"/>
      <c r="G58" s="190"/>
      <c r="H58" s="190"/>
      <c r="I58" s="190"/>
      <c r="J58" s="190"/>
      <c r="L58" s="219" t="str">
        <f>($A$6)</f>
        <v>Csokonyavisonta</v>
      </c>
      <c r="N58" s="220">
        <v>12</v>
      </c>
      <c r="O58" s="221" t="s">
        <v>170</v>
      </c>
      <c r="P58" s="220">
        <v>4</v>
      </c>
      <c r="Q58" s="225"/>
      <c r="R58" s="190" t="str">
        <f>($A$11)</f>
        <v>Soproni MAFC</v>
      </c>
      <c r="S58" s="190"/>
      <c r="V58" s="190"/>
      <c r="Y58" s="217"/>
      <c r="Z58" s="190"/>
      <c r="AA58" s="218"/>
      <c r="AB58" s="218"/>
      <c r="AC58" s="218"/>
      <c r="AE58" s="190"/>
      <c r="AF58" s="190"/>
      <c r="AG58" s="190"/>
      <c r="AH58" s="190"/>
      <c r="AI58" s="218"/>
      <c r="AJ58" s="218"/>
      <c r="AK58" s="218"/>
      <c r="AM58" s="190"/>
      <c r="AN58" s="190"/>
      <c r="AO58" s="190"/>
      <c r="AP58" s="190"/>
      <c r="AQ58" s="190"/>
      <c r="AR58" s="190"/>
      <c r="AT58" s="190"/>
      <c r="AU58" s="190"/>
      <c r="AV58" s="190"/>
      <c r="AW58" s="190"/>
      <c r="AY58" s="222"/>
      <c r="AZ58" s="190"/>
    </row>
    <row r="59" spans="1:61" ht="21">
      <c r="A59" s="223"/>
      <c r="B59" s="232"/>
      <c r="D59" s="217"/>
      <c r="E59" s="190"/>
      <c r="F59" s="190"/>
      <c r="G59" s="190"/>
      <c r="H59" s="190"/>
      <c r="I59" s="190"/>
      <c r="J59" s="190"/>
      <c r="L59" s="219" t="str">
        <f>($A$7)</f>
        <v>Erzsébetvárosi SE</v>
      </c>
      <c r="N59" s="220" t="s">
        <v>169</v>
      </c>
      <c r="O59" s="221" t="s">
        <v>170</v>
      </c>
      <c r="P59" s="220" t="s">
        <v>169</v>
      </c>
      <c r="R59" s="190" t="str">
        <f>($A$10)</f>
        <v>pihenő</v>
      </c>
      <c r="S59" s="190"/>
      <c r="V59" s="190"/>
      <c r="Y59" s="217"/>
      <c r="Z59" s="190"/>
      <c r="AA59" s="218"/>
      <c r="AB59" s="218"/>
      <c r="AC59" s="218"/>
      <c r="AE59" s="190"/>
      <c r="AF59" s="190"/>
      <c r="AG59" s="190"/>
      <c r="AH59" s="190"/>
      <c r="AI59" s="218"/>
      <c r="AJ59" s="218"/>
      <c r="AK59" s="218"/>
      <c r="AM59" s="190"/>
      <c r="AN59" s="190"/>
      <c r="AO59" s="190"/>
      <c r="AP59" s="190"/>
      <c r="AQ59" s="190"/>
      <c r="AR59" s="190"/>
      <c r="AT59" s="190"/>
      <c r="AU59" s="190"/>
      <c r="AV59" s="190"/>
      <c r="AW59" s="190"/>
      <c r="AY59" s="222"/>
      <c r="AZ59" s="190"/>
    </row>
    <row r="60" spans="1:61" ht="21">
      <c r="A60" s="223"/>
      <c r="B60" s="232"/>
      <c r="D60" s="217"/>
      <c r="E60" s="190"/>
      <c r="F60" s="190"/>
      <c r="G60" s="190"/>
      <c r="H60" s="190"/>
      <c r="I60" s="190"/>
      <c r="J60" s="190"/>
      <c r="L60" s="219" t="str">
        <f>($A$8)</f>
        <v>DÖKE Komló II</v>
      </c>
      <c r="N60" s="220">
        <v>6</v>
      </c>
      <c r="O60" s="221" t="s">
        <v>170</v>
      </c>
      <c r="P60" s="220">
        <v>10</v>
      </c>
      <c r="Q60" s="225" t="s">
        <v>171</v>
      </c>
      <c r="R60" s="190" t="str">
        <f>($A$9)</f>
        <v>Testvériség SE II</v>
      </c>
      <c r="S60" s="190"/>
      <c r="V60" s="190"/>
      <c r="Y60" s="217"/>
      <c r="Z60" s="190"/>
      <c r="AA60" s="218"/>
      <c r="AB60" s="218"/>
      <c r="AC60" s="218"/>
      <c r="AE60" s="190"/>
      <c r="AF60" s="190"/>
      <c r="AG60" s="190"/>
      <c r="AH60" s="190"/>
      <c r="AI60" s="218"/>
      <c r="AJ60" s="218"/>
      <c r="AK60" s="218"/>
      <c r="AM60" s="190"/>
      <c r="AN60" s="190"/>
      <c r="AO60" s="190"/>
      <c r="AP60" s="190"/>
      <c r="AQ60" s="190"/>
      <c r="AR60" s="190"/>
      <c r="AT60" s="190"/>
      <c r="AU60" s="190"/>
      <c r="AV60" s="190"/>
      <c r="AW60" s="190"/>
      <c r="AY60" s="222"/>
      <c r="AZ60" s="190"/>
    </row>
    <row r="61" spans="1:61" ht="21">
      <c r="A61" s="223"/>
      <c r="B61" s="232"/>
      <c r="C61" s="233"/>
      <c r="D61" s="234"/>
      <c r="E61" s="232"/>
      <c r="F61" s="232"/>
      <c r="G61" s="232"/>
      <c r="H61" s="232"/>
      <c r="I61" s="232"/>
      <c r="J61" s="232"/>
      <c r="K61" s="235"/>
      <c r="L61" s="235"/>
      <c r="M61" s="235"/>
      <c r="N61" s="232"/>
      <c r="O61" s="236"/>
      <c r="P61" s="237"/>
      <c r="Q61" s="236"/>
      <c r="R61" s="232"/>
      <c r="S61" s="232"/>
      <c r="T61" s="235"/>
      <c r="U61" s="235"/>
      <c r="V61" s="232"/>
      <c r="W61" s="235"/>
      <c r="X61" s="235"/>
      <c r="Y61" s="235"/>
      <c r="Z61" s="232"/>
      <c r="AA61" s="236"/>
      <c r="AB61" s="237"/>
      <c r="AC61" s="236"/>
      <c r="AD61" s="235"/>
      <c r="AE61" s="232"/>
      <c r="AF61" s="232"/>
      <c r="AG61" s="232"/>
      <c r="AH61" s="232"/>
      <c r="AI61" s="236"/>
      <c r="AJ61" s="237"/>
      <c r="AK61" s="236"/>
      <c r="AL61" s="235"/>
      <c r="AM61" s="232"/>
      <c r="AN61" s="232"/>
      <c r="AO61" s="232"/>
      <c r="AP61" s="190"/>
      <c r="AQ61" s="190"/>
      <c r="AR61" s="190"/>
      <c r="AS61" s="190"/>
      <c r="AT61" s="190"/>
      <c r="AU61" s="190"/>
      <c r="AV61" s="190"/>
      <c r="AW61" s="190"/>
    </row>
    <row r="62" spans="1:61" s="190" customFormat="1" ht="24.6">
      <c r="A62" s="215">
        <v>9</v>
      </c>
      <c r="B62" s="216"/>
      <c r="D62" s="217"/>
      <c r="K62" s="218"/>
      <c r="L62" s="219" t="str">
        <f>($A$3)</f>
        <v>Váci Forte I</v>
      </c>
      <c r="M62" s="218"/>
      <c r="N62" s="220">
        <v>11</v>
      </c>
      <c r="O62" s="221" t="s">
        <v>170</v>
      </c>
      <c r="P62" s="220">
        <v>5</v>
      </c>
      <c r="R62" s="190" t="str">
        <f>($A$4)</f>
        <v>Benfica-Mundial II</v>
      </c>
      <c r="W62" s="218"/>
      <c r="Y62" s="217"/>
      <c r="AY62" s="222"/>
      <c r="BC62" s="311"/>
      <c r="BD62" s="312"/>
      <c r="BE62" s="311"/>
      <c r="BF62" s="312"/>
      <c r="BG62" s="312"/>
      <c r="BH62" s="311"/>
      <c r="BI62" s="311"/>
    </row>
    <row r="63" spans="1:61" ht="21">
      <c r="A63" s="223"/>
      <c r="B63" s="224"/>
      <c r="E63" s="190"/>
      <c r="F63" s="190"/>
      <c r="G63" s="190"/>
      <c r="H63" s="190"/>
      <c r="I63" s="190"/>
      <c r="J63" s="190"/>
      <c r="L63" s="219" t="str">
        <f>($A$5)</f>
        <v>Hírös ALSE II</v>
      </c>
      <c r="N63" s="220">
        <v>11</v>
      </c>
      <c r="O63" s="221" t="s">
        <v>170</v>
      </c>
      <c r="P63" s="220">
        <v>5</v>
      </c>
      <c r="R63" s="190" t="str">
        <f>($A$11)</f>
        <v>Soproni MAFC</v>
      </c>
      <c r="S63" s="190"/>
      <c r="V63" s="190"/>
      <c r="Z63" s="190"/>
      <c r="AA63" s="225"/>
      <c r="AB63" s="221"/>
      <c r="AC63" s="225"/>
      <c r="AE63" s="190"/>
      <c r="AF63" s="190"/>
      <c r="AG63" s="190"/>
      <c r="AH63" s="190"/>
      <c r="AI63" s="225"/>
      <c r="AJ63" s="221"/>
      <c r="AK63" s="225"/>
      <c r="AM63" s="190"/>
      <c r="AN63" s="190"/>
      <c r="AO63" s="190"/>
      <c r="AP63" s="190"/>
      <c r="AQ63" s="190"/>
      <c r="AR63" s="190"/>
      <c r="AT63" s="190"/>
      <c r="AU63" s="190"/>
      <c r="AV63" s="190"/>
      <c r="AW63" s="190"/>
      <c r="AY63" s="222"/>
    </row>
    <row r="64" spans="1:61" ht="21">
      <c r="A64" s="223"/>
      <c r="B64" s="224"/>
      <c r="E64" s="190"/>
      <c r="F64" s="190"/>
      <c r="G64" s="190"/>
      <c r="H64" s="190"/>
      <c r="I64" s="190"/>
      <c r="J64" s="190"/>
      <c r="L64" s="219" t="str">
        <f>($A$6)</f>
        <v>Csokonyavisonta</v>
      </c>
      <c r="N64" s="220" t="s">
        <v>169</v>
      </c>
      <c r="O64" s="221" t="s">
        <v>170</v>
      </c>
      <c r="P64" s="220" t="s">
        <v>169</v>
      </c>
      <c r="Q64" s="225"/>
      <c r="R64" s="190" t="str">
        <f>($A$10)</f>
        <v>pihenő</v>
      </c>
      <c r="S64" s="190"/>
      <c r="V64" s="190"/>
      <c r="Y64" s="217"/>
      <c r="Z64" s="190"/>
      <c r="AA64" s="218"/>
      <c r="AB64" s="218"/>
      <c r="AC64" s="218"/>
      <c r="AE64" s="190"/>
      <c r="AF64" s="190"/>
      <c r="AG64" s="190"/>
      <c r="AH64" s="190"/>
      <c r="AI64" s="218"/>
      <c r="AJ64" s="218"/>
      <c r="AK64" s="218"/>
      <c r="AM64" s="190"/>
      <c r="AN64" s="190"/>
      <c r="AO64" s="190"/>
      <c r="AP64" s="190"/>
      <c r="AQ64" s="190"/>
      <c r="AR64" s="190"/>
      <c r="AT64" s="190"/>
      <c r="AU64" s="190"/>
      <c r="AV64" s="190"/>
      <c r="AW64" s="190"/>
      <c r="AY64" s="222"/>
      <c r="AZ64" s="190"/>
    </row>
    <row r="65" spans="1:52" ht="21">
      <c r="A65" s="223"/>
      <c r="B65" s="224"/>
      <c r="E65" s="190"/>
      <c r="F65" s="190"/>
      <c r="G65" s="190"/>
      <c r="H65" s="190"/>
      <c r="I65" s="190"/>
      <c r="J65" s="190"/>
      <c r="L65" s="219" t="str">
        <f>($A$7)</f>
        <v>Erzsébetvárosi SE</v>
      </c>
      <c r="N65" s="220">
        <v>8</v>
      </c>
      <c r="O65" s="221" t="s">
        <v>170</v>
      </c>
      <c r="P65" s="220">
        <v>8</v>
      </c>
      <c r="R65" s="190" t="str">
        <f>($A$9)</f>
        <v>Testvériség SE II</v>
      </c>
      <c r="S65" s="190"/>
      <c r="V65" s="190"/>
      <c r="Z65" s="190"/>
      <c r="AA65" s="225"/>
      <c r="AB65" s="221"/>
      <c r="AC65" s="225"/>
      <c r="AE65" s="190"/>
      <c r="AF65" s="190"/>
      <c r="AG65" s="190"/>
      <c r="AH65" s="190"/>
      <c r="AI65" s="225"/>
      <c r="AJ65" s="221"/>
      <c r="AK65" s="225"/>
      <c r="AM65" s="190"/>
      <c r="AN65" s="190"/>
      <c r="AO65" s="190"/>
      <c r="AP65" s="190"/>
      <c r="AQ65" s="190"/>
      <c r="AR65" s="190"/>
      <c r="AT65" s="190"/>
      <c r="AU65" s="190"/>
      <c r="AV65" s="190"/>
      <c r="AW65" s="190"/>
      <c r="AY65" s="222"/>
    </row>
    <row r="66" spans="1:52" ht="21">
      <c r="A66" s="223"/>
      <c r="B66" s="224"/>
      <c r="D66" s="217"/>
      <c r="E66" s="190"/>
      <c r="F66" s="190"/>
      <c r="G66" s="190"/>
      <c r="H66" s="190"/>
      <c r="I66" s="190"/>
      <c r="J66" s="190"/>
      <c r="L66" s="219" t="str">
        <f>($A$8)</f>
        <v>DÖKE Komló II</v>
      </c>
      <c r="N66" s="220">
        <v>14</v>
      </c>
      <c r="O66" s="221" t="s">
        <v>170</v>
      </c>
      <c r="P66" s="220">
        <v>2</v>
      </c>
      <c r="Q66" s="225" t="s">
        <v>171</v>
      </c>
      <c r="R66" s="190" t="str">
        <f>($A$12)</f>
        <v>Váci Forte II</v>
      </c>
      <c r="S66" s="190"/>
      <c r="V66" s="190"/>
      <c r="Y66" s="217"/>
      <c r="Z66" s="190"/>
      <c r="AA66" s="218"/>
      <c r="AB66" s="218"/>
      <c r="AC66" s="218"/>
      <c r="AE66" s="190"/>
      <c r="AF66" s="190"/>
      <c r="AG66" s="190"/>
      <c r="AH66" s="190"/>
      <c r="AI66" s="218"/>
      <c r="AJ66" s="218"/>
      <c r="AK66" s="218"/>
      <c r="AM66" s="190"/>
      <c r="AN66" s="190"/>
      <c r="AO66" s="190"/>
      <c r="AP66" s="190"/>
      <c r="AQ66" s="190"/>
      <c r="AR66" s="190"/>
      <c r="AT66" s="190"/>
      <c r="AU66" s="190"/>
      <c r="AV66" s="190"/>
      <c r="AW66" s="190"/>
      <c r="AY66" s="222"/>
      <c r="AZ66" s="190"/>
    </row>
    <row r="67" spans="1:52" ht="21">
      <c r="A67" s="223"/>
      <c r="B67" s="224"/>
      <c r="C67" s="226"/>
      <c r="D67" s="227"/>
      <c r="E67" s="224"/>
      <c r="F67" s="224"/>
      <c r="G67" s="224"/>
      <c r="H67" s="224"/>
      <c r="I67" s="224"/>
      <c r="J67" s="224"/>
      <c r="K67" s="228"/>
      <c r="L67" s="228"/>
      <c r="M67" s="228"/>
      <c r="N67" s="224"/>
      <c r="O67" s="229"/>
      <c r="P67" s="230"/>
      <c r="Q67" s="229"/>
      <c r="R67" s="224"/>
      <c r="S67" s="224"/>
      <c r="T67" s="228"/>
      <c r="U67" s="228"/>
      <c r="V67" s="224"/>
      <c r="W67" s="228"/>
      <c r="X67" s="228"/>
      <c r="Y67" s="228"/>
      <c r="Z67" s="224"/>
      <c r="AA67" s="229"/>
      <c r="AB67" s="230"/>
      <c r="AC67" s="229"/>
      <c r="AD67" s="228"/>
      <c r="AE67" s="224"/>
      <c r="AF67" s="224"/>
      <c r="AG67" s="224"/>
      <c r="AH67" s="224"/>
      <c r="AI67" s="229"/>
      <c r="AJ67" s="230"/>
      <c r="AK67" s="229"/>
      <c r="AL67" s="228"/>
      <c r="AM67" s="224"/>
      <c r="AN67" s="224"/>
      <c r="AO67" s="224"/>
      <c r="AP67" s="190"/>
      <c r="AQ67" s="190"/>
      <c r="AR67" s="190"/>
      <c r="AS67" s="190"/>
      <c r="AT67" s="190"/>
      <c r="AU67" s="190"/>
      <c r="AV67" s="190"/>
      <c r="AW67" s="190"/>
    </row>
  </sheetData>
  <conditionalFormatting sqref="Q3:Q5 E4:E12 I5:I12 I3 M3:M4 M6:M12 Q7:Q12 U3:U6 U8:U12 Y3:Y7 Y9:Y12 AC3:AC8 AC10:AC12 AG3:AG9 AG11:AG12 AK3:AK10 AK12 AO3:AO11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8"/>
  <sheetViews>
    <sheetView topLeftCell="A40" zoomScaleNormal="100" workbookViewId="0">
      <selection activeCell="Q11" sqref="Q11"/>
    </sheetView>
  </sheetViews>
  <sheetFormatPr defaultColWidth="11.19921875" defaultRowHeight="15.6"/>
  <cols>
    <col min="1" max="1" width="20.296875" customWidth="1"/>
    <col min="2" max="2" width="15" customWidth="1"/>
    <col min="3" max="3" width="11.5" customWidth="1"/>
    <col min="6" max="6" width="14.5" customWidth="1"/>
    <col min="8" max="8" width="13.69921875" customWidth="1"/>
  </cols>
  <sheetData>
    <row r="1" spans="1:13" s="9" customFormat="1" ht="40.950000000000003" customHeight="1" thickBot="1">
      <c r="A1" s="1" t="s">
        <v>0</v>
      </c>
      <c r="B1" s="2" t="s">
        <v>264</v>
      </c>
      <c r="C1" s="2" t="s">
        <v>2</v>
      </c>
      <c r="D1" s="2" t="s">
        <v>3</v>
      </c>
      <c r="E1" s="2" t="s">
        <v>4</v>
      </c>
      <c r="F1" s="2" t="s">
        <v>265</v>
      </c>
      <c r="G1" s="2" t="s">
        <v>6</v>
      </c>
      <c r="H1" s="3" t="s">
        <v>20</v>
      </c>
      <c r="I1" s="4"/>
      <c r="J1" s="5" t="s">
        <v>7</v>
      </c>
      <c r="K1" s="6" t="s">
        <v>8</v>
      </c>
      <c r="L1" s="7" t="s">
        <v>75</v>
      </c>
      <c r="M1" s="8" t="s">
        <v>51</v>
      </c>
    </row>
    <row r="2" spans="1:13" s="9" customFormat="1" ht="25.05" customHeight="1">
      <c r="A2" s="10" t="s">
        <v>9</v>
      </c>
      <c r="B2" s="323"/>
      <c r="C2" s="15"/>
      <c r="D2" s="13" t="s">
        <v>10</v>
      </c>
      <c r="E2" s="14" t="s">
        <v>11</v>
      </c>
      <c r="F2" s="15"/>
      <c r="G2" s="15"/>
      <c r="H2" s="15"/>
      <c r="I2" s="16"/>
      <c r="J2" s="17">
        <v>2</v>
      </c>
      <c r="K2" s="18">
        <v>0</v>
      </c>
      <c r="L2" s="19"/>
      <c r="M2" s="20"/>
    </row>
    <row r="3" spans="1:13" s="9" customFormat="1" ht="25.05" customHeight="1">
      <c r="A3" s="10" t="s">
        <v>12</v>
      </c>
      <c r="B3" s="29"/>
      <c r="C3" s="23"/>
      <c r="D3" s="14" t="s">
        <v>13</v>
      </c>
      <c r="E3" s="13" t="s">
        <v>14</v>
      </c>
      <c r="F3" s="23"/>
      <c r="G3" s="23"/>
      <c r="H3" s="23"/>
      <c r="I3" s="24"/>
      <c r="J3" s="25">
        <v>1</v>
      </c>
      <c r="K3" s="26">
        <v>2</v>
      </c>
      <c r="L3" s="27"/>
      <c r="M3" s="28"/>
    </row>
    <row r="4" spans="1:13" s="9" customFormat="1" ht="25.05" customHeight="1">
      <c r="A4" s="10" t="s">
        <v>15</v>
      </c>
      <c r="B4" s="29"/>
      <c r="D4" s="22" t="s">
        <v>39</v>
      </c>
      <c r="E4" s="23"/>
      <c r="F4" s="327" t="s">
        <v>56</v>
      </c>
      <c r="G4" s="23"/>
      <c r="H4" s="23"/>
      <c r="I4" s="24"/>
      <c r="J4" s="25"/>
      <c r="K4" s="26"/>
      <c r="L4" s="27">
        <v>0</v>
      </c>
      <c r="M4" s="28">
        <v>2</v>
      </c>
    </row>
    <row r="5" spans="1:13" s="9" customFormat="1" ht="25.05" customHeight="1">
      <c r="A5" s="10" t="s">
        <v>16</v>
      </c>
      <c r="B5" s="29"/>
      <c r="C5" s="23"/>
      <c r="D5" s="30"/>
      <c r="E5" s="22"/>
      <c r="F5" s="23"/>
      <c r="G5" s="23"/>
      <c r="H5" s="23"/>
      <c r="I5" s="24"/>
      <c r="J5" s="25"/>
      <c r="K5" s="26"/>
      <c r="L5" s="27"/>
      <c r="M5" s="28"/>
    </row>
    <row r="6" spans="1:13" s="9" customFormat="1" ht="25.05" customHeight="1">
      <c r="A6" s="10" t="s">
        <v>17</v>
      </c>
      <c r="B6" s="31" t="s">
        <v>18</v>
      </c>
      <c r="C6" s="30" t="s">
        <v>128</v>
      </c>
      <c r="D6" s="23"/>
      <c r="E6" s="23"/>
      <c r="F6" s="14" t="s">
        <v>19</v>
      </c>
      <c r="G6" s="321" t="s">
        <v>39</v>
      </c>
      <c r="H6" s="23"/>
      <c r="I6" s="24"/>
      <c r="J6" s="25">
        <v>2</v>
      </c>
      <c r="K6" s="26">
        <v>2</v>
      </c>
      <c r="L6" s="27">
        <v>0</v>
      </c>
      <c r="M6" s="28">
        <v>2</v>
      </c>
    </row>
    <row r="7" spans="1:13" s="9" customFormat="1" ht="25.05" customHeight="1">
      <c r="A7" s="10" t="s">
        <v>300</v>
      </c>
      <c r="B7" s="29"/>
      <c r="C7" s="23"/>
      <c r="D7" s="23"/>
      <c r="E7" s="23"/>
      <c r="F7" s="23"/>
      <c r="G7" s="23"/>
      <c r="H7" s="23"/>
      <c r="I7" s="24"/>
      <c r="J7" s="25"/>
      <c r="K7" s="26"/>
      <c r="L7" s="27"/>
      <c r="M7" s="28"/>
    </row>
    <row r="8" spans="1:13" s="9" customFormat="1" ht="25.05" customHeight="1">
      <c r="A8" s="32" t="s">
        <v>21</v>
      </c>
      <c r="B8" s="14" t="s">
        <v>22</v>
      </c>
      <c r="C8" s="33"/>
      <c r="D8" s="328" t="s">
        <v>10</v>
      </c>
      <c r="E8" s="33"/>
      <c r="F8" s="13" t="s">
        <v>304</v>
      </c>
      <c r="G8" s="33"/>
      <c r="H8" s="34"/>
      <c r="I8" s="35"/>
      <c r="J8" s="25">
        <v>0</v>
      </c>
      <c r="K8" s="26">
        <v>0</v>
      </c>
      <c r="L8" s="27">
        <v>0</v>
      </c>
      <c r="M8" s="28">
        <v>2</v>
      </c>
    </row>
    <row r="9" spans="1:13" s="9" customFormat="1" ht="25.05" customHeight="1" thickBot="1">
      <c r="A9" s="10" t="s">
        <v>23</v>
      </c>
      <c r="B9" s="36"/>
      <c r="C9" s="329" t="s">
        <v>104</v>
      </c>
      <c r="D9" s="37"/>
      <c r="E9" s="37"/>
      <c r="F9" s="37"/>
      <c r="G9" s="330" t="s">
        <v>36</v>
      </c>
      <c r="H9" s="38"/>
      <c r="I9" s="39"/>
      <c r="J9" s="25"/>
      <c r="K9" s="26"/>
      <c r="L9" s="27">
        <v>0</v>
      </c>
      <c r="M9" s="28">
        <v>2</v>
      </c>
    </row>
    <row r="10" spans="1:13" s="9" customFormat="1" ht="25.05" customHeight="1">
      <c r="A10" s="40"/>
      <c r="B10" s="41">
        <v>2</v>
      </c>
      <c r="C10" s="42"/>
      <c r="D10" s="42">
        <v>1</v>
      </c>
      <c r="E10" s="42">
        <v>0</v>
      </c>
      <c r="F10" s="42">
        <v>0</v>
      </c>
      <c r="G10" s="42"/>
      <c r="H10" s="42"/>
      <c r="I10" s="42"/>
      <c r="J10" s="354" t="s">
        <v>24</v>
      </c>
      <c r="K10" s="355"/>
      <c r="L10" s="356" t="s">
        <v>105</v>
      </c>
      <c r="M10" s="356"/>
    </row>
    <row r="11" spans="1:13" s="9" customFormat="1" ht="25.05" customHeight="1">
      <c r="A11" s="40"/>
      <c r="B11" s="43">
        <v>0</v>
      </c>
      <c r="C11" s="26"/>
      <c r="D11" s="26">
        <v>2</v>
      </c>
      <c r="E11" s="26">
        <v>0</v>
      </c>
      <c r="F11" s="26">
        <v>2</v>
      </c>
      <c r="G11" s="26"/>
      <c r="H11" s="26"/>
      <c r="I11" s="26"/>
    </row>
    <row r="12" spans="1:13" s="9" customFormat="1" ht="25.05" customHeight="1">
      <c r="A12" s="40"/>
      <c r="B12" s="44"/>
      <c r="C12" s="27">
        <v>2</v>
      </c>
      <c r="D12" s="27">
        <v>2</v>
      </c>
      <c r="E12" s="27"/>
      <c r="F12" s="27">
        <v>2</v>
      </c>
      <c r="G12" s="27">
        <v>0</v>
      </c>
      <c r="H12" s="27"/>
      <c r="I12" s="27"/>
    </row>
    <row r="13" spans="1:13" s="9" customFormat="1" ht="25.05" customHeight="1">
      <c r="A13" s="40"/>
      <c r="B13" s="45"/>
      <c r="C13" s="28">
        <v>2</v>
      </c>
      <c r="D13" s="28">
        <v>0</v>
      </c>
      <c r="E13" s="28"/>
      <c r="F13" s="28">
        <v>0</v>
      </c>
      <c r="G13" s="28">
        <v>0</v>
      </c>
      <c r="H13" s="28"/>
      <c r="I13" s="28"/>
    </row>
    <row r="15" spans="1:13" ht="16.2" thickBot="1"/>
    <row r="16" spans="1:13" s="9" customFormat="1" ht="40.950000000000003" customHeight="1" thickBot="1">
      <c r="A16" s="1" t="s">
        <v>25</v>
      </c>
      <c r="B16" s="2" t="s">
        <v>266</v>
      </c>
      <c r="C16" s="2" t="s">
        <v>27</v>
      </c>
      <c r="D16" s="2" t="s">
        <v>28</v>
      </c>
      <c r="E16" s="2" t="s">
        <v>29</v>
      </c>
      <c r="F16" s="2" t="s">
        <v>30</v>
      </c>
      <c r="G16" s="2" t="s">
        <v>31</v>
      </c>
      <c r="H16" s="2" t="s">
        <v>32</v>
      </c>
      <c r="I16" s="4"/>
      <c r="J16" s="5" t="s">
        <v>33</v>
      </c>
      <c r="K16" s="6" t="s">
        <v>7</v>
      </c>
      <c r="L16" s="7" t="s">
        <v>75</v>
      </c>
      <c r="M16" s="8" t="s">
        <v>33</v>
      </c>
    </row>
    <row r="17" spans="1:13" s="9" customFormat="1" ht="25.05" customHeight="1">
      <c r="A17" s="46" t="s">
        <v>34</v>
      </c>
      <c r="B17" s="323"/>
      <c r="C17" s="12" t="s">
        <v>13</v>
      </c>
      <c r="D17" s="15"/>
      <c r="E17" s="15"/>
      <c r="G17" s="14" t="s">
        <v>11</v>
      </c>
      <c r="H17" s="322" t="s">
        <v>36</v>
      </c>
      <c r="I17" s="16"/>
      <c r="J17" s="17">
        <v>2</v>
      </c>
      <c r="K17" s="18"/>
      <c r="L17" s="19">
        <v>1</v>
      </c>
      <c r="M17" s="20">
        <v>2</v>
      </c>
    </row>
    <row r="18" spans="1:13" s="9" customFormat="1" ht="25.05" customHeight="1">
      <c r="A18" s="46" t="s">
        <v>35</v>
      </c>
      <c r="B18" s="29"/>
      <c r="C18" s="23"/>
      <c r="E18" s="23"/>
      <c r="F18" s="14" t="s">
        <v>36</v>
      </c>
      <c r="H18" s="47" t="s">
        <v>14</v>
      </c>
      <c r="I18" s="24"/>
      <c r="J18" s="25">
        <v>2</v>
      </c>
      <c r="K18" s="26">
        <v>2</v>
      </c>
      <c r="L18" s="27"/>
      <c r="M18" s="28"/>
    </row>
    <row r="19" spans="1:13" s="9" customFormat="1" ht="25.05" customHeight="1">
      <c r="A19" s="10" t="s">
        <v>37</v>
      </c>
      <c r="B19" s="29"/>
      <c r="C19" s="14" t="s">
        <v>13</v>
      </c>
      <c r="D19" s="321" t="s">
        <v>39</v>
      </c>
      <c r="E19" s="30" t="s">
        <v>39</v>
      </c>
      <c r="F19" s="23"/>
      <c r="G19" s="23"/>
      <c r="H19" s="49"/>
      <c r="I19" s="24"/>
      <c r="J19" s="25">
        <v>1</v>
      </c>
      <c r="K19" s="26"/>
      <c r="L19" s="27">
        <v>2</v>
      </c>
      <c r="M19" s="28">
        <v>2</v>
      </c>
    </row>
    <row r="20" spans="1:13" s="9" customFormat="1" ht="25.05" customHeight="1">
      <c r="A20" s="32" t="s">
        <v>38</v>
      </c>
      <c r="C20" s="23"/>
      <c r="D20" s="30" t="s">
        <v>41</v>
      </c>
      <c r="E20" s="23"/>
      <c r="F20" s="23"/>
      <c r="G20" s="26" t="s">
        <v>39</v>
      </c>
      <c r="H20" s="14" t="s">
        <v>11</v>
      </c>
      <c r="I20" s="24"/>
      <c r="J20" s="25">
        <v>2</v>
      </c>
      <c r="K20" s="26">
        <v>2</v>
      </c>
      <c r="L20" s="27">
        <v>1</v>
      </c>
      <c r="M20" s="28"/>
    </row>
    <row r="21" spans="1:13" s="9" customFormat="1" ht="25.05" customHeight="1">
      <c r="A21" s="46" t="s">
        <v>40</v>
      </c>
      <c r="B21" s="317" t="s">
        <v>39</v>
      </c>
      <c r="C21" s="23"/>
      <c r="D21" s="23"/>
      <c r="E21" s="23"/>
      <c r="F21" s="47" t="s">
        <v>41</v>
      </c>
      <c r="G21" s="321" t="s">
        <v>13</v>
      </c>
      <c r="H21" s="23"/>
      <c r="I21" s="24"/>
      <c r="J21" s="25"/>
      <c r="K21" s="26">
        <v>1</v>
      </c>
      <c r="L21" s="27">
        <v>2</v>
      </c>
      <c r="M21" s="28">
        <v>1</v>
      </c>
    </row>
    <row r="22" spans="1:13" s="9" customFormat="1" ht="25.05" customHeight="1">
      <c r="A22" s="32" t="s">
        <v>42</v>
      </c>
      <c r="B22" s="26" t="s">
        <v>43</v>
      </c>
      <c r="C22" s="23"/>
      <c r="D22" s="23"/>
      <c r="E22" s="23"/>
      <c r="F22" s="321" t="s">
        <v>83</v>
      </c>
      <c r="G22" s="23"/>
      <c r="I22" s="24"/>
      <c r="J22" s="25"/>
      <c r="K22" s="26">
        <v>0</v>
      </c>
      <c r="L22" s="27"/>
      <c r="M22" s="28">
        <v>2</v>
      </c>
    </row>
    <row r="23" spans="1:13" s="9" customFormat="1" ht="25.05" customHeight="1">
      <c r="A23" s="32"/>
      <c r="B23" s="49"/>
      <c r="C23" s="33"/>
      <c r="D23" s="33"/>
      <c r="E23" s="33"/>
      <c r="F23" s="33"/>
      <c r="G23" s="33"/>
      <c r="H23" s="34"/>
      <c r="I23" s="35"/>
      <c r="J23" s="25"/>
      <c r="K23" s="26"/>
      <c r="L23" s="27"/>
      <c r="M23" s="28"/>
    </row>
    <row r="24" spans="1:13" s="9" customFormat="1" ht="25.05" customHeight="1" thickBot="1">
      <c r="A24" s="10"/>
      <c r="B24" s="36"/>
      <c r="C24" s="37"/>
      <c r="D24" s="37"/>
      <c r="E24" s="37"/>
      <c r="F24" s="37"/>
      <c r="G24" s="37"/>
      <c r="H24" s="38"/>
      <c r="I24" s="39"/>
      <c r="J24" s="25"/>
      <c r="K24" s="26"/>
      <c r="L24" s="27"/>
      <c r="M24" s="28"/>
    </row>
    <row r="25" spans="1:13" s="9" customFormat="1" ht="25.05" customHeight="1">
      <c r="A25" s="40"/>
      <c r="B25" s="41"/>
      <c r="C25" s="42">
        <v>1</v>
      </c>
      <c r="D25" s="42"/>
      <c r="E25" s="42"/>
      <c r="F25" s="42">
        <v>0</v>
      </c>
      <c r="G25" s="42">
        <v>0</v>
      </c>
      <c r="H25" s="42">
        <v>0</v>
      </c>
      <c r="I25" s="42"/>
      <c r="J25" s="354" t="s">
        <v>44</v>
      </c>
      <c r="K25" s="355"/>
      <c r="L25" s="356" t="s">
        <v>84</v>
      </c>
      <c r="M25" s="356"/>
    </row>
    <row r="26" spans="1:13" s="9" customFormat="1" ht="25.05" customHeight="1">
      <c r="A26" s="40"/>
      <c r="B26" s="50">
        <v>2</v>
      </c>
      <c r="C26" s="51"/>
      <c r="D26" s="51"/>
      <c r="E26" s="51"/>
      <c r="F26" s="51">
        <v>1</v>
      </c>
      <c r="G26" s="52">
        <v>0</v>
      </c>
      <c r="H26" s="51">
        <v>0</v>
      </c>
      <c r="I26" s="51"/>
    </row>
    <row r="27" spans="1:13" s="9" customFormat="1" ht="25.05" customHeight="1">
      <c r="A27" s="53"/>
      <c r="B27" s="27">
        <v>0</v>
      </c>
      <c r="C27" s="27">
        <v>1</v>
      </c>
      <c r="D27" s="27">
        <v>1</v>
      </c>
      <c r="E27" s="27">
        <v>0</v>
      </c>
      <c r="F27" s="27"/>
      <c r="G27" s="27"/>
      <c r="H27" s="27"/>
      <c r="I27" s="27"/>
    </row>
    <row r="28" spans="1:13" s="9" customFormat="1" ht="25.05" customHeight="1">
      <c r="A28" s="40"/>
      <c r="B28" s="45"/>
      <c r="C28" s="28"/>
      <c r="D28" s="28">
        <v>0</v>
      </c>
      <c r="E28" s="28"/>
      <c r="F28" s="28">
        <v>0</v>
      </c>
      <c r="G28" s="28">
        <v>1</v>
      </c>
      <c r="H28" s="28">
        <v>0</v>
      </c>
      <c r="I28" s="28"/>
    </row>
    <row r="30" spans="1:13" ht="16.2" thickBot="1"/>
    <row r="31" spans="1:13" s="9" customFormat="1" ht="40.950000000000003" customHeight="1" thickBot="1">
      <c r="A31" s="1" t="s">
        <v>45</v>
      </c>
      <c r="B31" s="54" t="s">
        <v>267</v>
      </c>
      <c r="C31" s="54" t="s">
        <v>46</v>
      </c>
      <c r="D31" s="55" t="s">
        <v>47</v>
      </c>
      <c r="E31" s="54" t="s">
        <v>48</v>
      </c>
      <c r="F31" s="54" t="s">
        <v>49</v>
      </c>
      <c r="G31" s="54" t="s">
        <v>50</v>
      </c>
      <c r="H31" s="2"/>
      <c r="I31" s="2"/>
      <c r="J31" s="5" t="s">
        <v>51</v>
      </c>
      <c r="K31" s="6" t="s">
        <v>52</v>
      </c>
      <c r="L31" s="7" t="s">
        <v>8</v>
      </c>
      <c r="M31" s="8" t="s">
        <v>109</v>
      </c>
    </row>
    <row r="32" spans="1:13" s="9" customFormat="1" ht="25.05" customHeight="1">
      <c r="A32" s="56" t="s">
        <v>53</v>
      </c>
      <c r="B32" s="11" t="s">
        <v>62</v>
      </c>
      <c r="C32" s="12" t="s">
        <v>13</v>
      </c>
      <c r="D32" s="15"/>
      <c r="E32" s="57"/>
      <c r="F32" s="15"/>
      <c r="G32" s="15"/>
      <c r="H32" s="15"/>
      <c r="I32" s="16"/>
      <c r="J32" s="17"/>
      <c r="K32" s="18"/>
      <c r="L32" s="19">
        <v>1</v>
      </c>
      <c r="M32" s="20">
        <v>0</v>
      </c>
    </row>
    <row r="33" spans="1:13" s="9" customFormat="1" ht="25.05" customHeight="1">
      <c r="A33" s="56" t="s">
        <v>54</v>
      </c>
      <c r="B33" s="21" t="s">
        <v>14</v>
      </c>
      <c r="C33" s="22" t="s">
        <v>13</v>
      </c>
      <c r="D33" s="58" t="s">
        <v>55</v>
      </c>
      <c r="E33" s="47" t="s">
        <v>56</v>
      </c>
      <c r="F33" s="23"/>
      <c r="G33" s="23"/>
      <c r="H33" s="23"/>
      <c r="I33" s="24"/>
      <c r="J33" s="25">
        <v>1</v>
      </c>
      <c r="K33" s="26">
        <v>0</v>
      </c>
      <c r="L33" s="27">
        <v>2</v>
      </c>
      <c r="M33" s="28">
        <v>1</v>
      </c>
    </row>
    <row r="34" spans="1:13" s="9" customFormat="1" ht="25.05" customHeight="1">
      <c r="A34" s="56" t="s">
        <v>57</v>
      </c>
      <c r="B34" s="29"/>
      <c r="C34" s="58" t="s">
        <v>13</v>
      </c>
      <c r="D34" s="22" t="s">
        <v>10</v>
      </c>
      <c r="E34" s="30" t="s">
        <v>13</v>
      </c>
      <c r="F34" s="23"/>
      <c r="G34" s="23"/>
      <c r="H34" s="23"/>
      <c r="I34" s="24"/>
      <c r="J34" s="25">
        <v>1</v>
      </c>
      <c r="K34" s="26"/>
      <c r="L34" s="27">
        <v>1</v>
      </c>
      <c r="M34" s="28">
        <v>0</v>
      </c>
    </row>
    <row r="35" spans="1:13" s="9" customFormat="1" ht="25.05" customHeight="1">
      <c r="A35" s="56" t="s">
        <v>58</v>
      </c>
      <c r="B35" s="29"/>
      <c r="C35" s="47" t="s">
        <v>39</v>
      </c>
      <c r="D35" s="30" t="s">
        <v>10</v>
      </c>
      <c r="E35" s="22" t="s">
        <v>104</v>
      </c>
      <c r="G35" s="23"/>
      <c r="H35" s="23"/>
      <c r="I35" s="24"/>
      <c r="J35" s="25"/>
      <c r="K35" s="26">
        <v>2</v>
      </c>
      <c r="L35" s="27">
        <v>0</v>
      </c>
      <c r="M35" s="28">
        <v>0</v>
      </c>
    </row>
    <row r="36" spans="1:13" s="9" customFormat="1" ht="25.05" customHeight="1">
      <c r="A36" s="56" t="s">
        <v>59</v>
      </c>
      <c r="B36" s="29"/>
      <c r="C36" s="23"/>
      <c r="D36" s="23"/>
      <c r="E36" s="23"/>
      <c r="F36" s="47" t="s">
        <v>60</v>
      </c>
      <c r="G36" s="23"/>
      <c r="H36" s="23"/>
      <c r="I36" s="24"/>
      <c r="J36" s="25"/>
      <c r="K36" s="26">
        <v>0</v>
      </c>
      <c r="L36" s="27"/>
      <c r="M36" s="28"/>
    </row>
    <row r="37" spans="1:13" s="9" customFormat="1" ht="25.05" customHeight="1">
      <c r="A37" s="56" t="s">
        <v>61</v>
      </c>
      <c r="B37" s="29"/>
      <c r="C37" s="23"/>
      <c r="D37" s="13" t="s">
        <v>41</v>
      </c>
      <c r="E37" s="58" t="s">
        <v>62</v>
      </c>
      <c r="F37" s="23"/>
      <c r="G37" s="23"/>
      <c r="H37" s="23"/>
      <c r="I37" s="24"/>
      <c r="J37" s="25">
        <v>0</v>
      </c>
      <c r="K37" s="26">
        <v>1</v>
      </c>
      <c r="L37" s="27"/>
      <c r="M37" s="28"/>
    </row>
    <row r="38" spans="1:13" s="9" customFormat="1" ht="25.05" customHeight="1">
      <c r="A38" s="56" t="s">
        <v>63</v>
      </c>
      <c r="B38" s="48"/>
      <c r="C38" s="59"/>
      <c r="D38" s="33"/>
      <c r="E38" s="33"/>
      <c r="F38" s="33"/>
      <c r="G38" s="33"/>
      <c r="H38" s="34"/>
      <c r="I38" s="35"/>
      <c r="J38" s="25"/>
      <c r="K38" s="26"/>
      <c r="L38" s="27"/>
      <c r="M38" s="28"/>
    </row>
    <row r="39" spans="1:13" s="9" customFormat="1" ht="25.05" customHeight="1" thickBot="1">
      <c r="A39" s="56" t="s">
        <v>64</v>
      </c>
      <c r="B39" s="60"/>
      <c r="C39" s="37"/>
      <c r="D39" s="37"/>
      <c r="E39" s="37"/>
      <c r="F39" s="61" t="s">
        <v>62</v>
      </c>
      <c r="G39" s="37"/>
      <c r="H39" s="38"/>
      <c r="I39" s="39"/>
      <c r="J39" s="25">
        <v>0</v>
      </c>
      <c r="K39" s="26"/>
      <c r="L39" s="27"/>
      <c r="M39" s="28"/>
    </row>
    <row r="40" spans="1:13" s="9" customFormat="1" ht="25.05" customHeight="1">
      <c r="A40" s="62"/>
      <c r="B40" s="41"/>
      <c r="C40" s="42">
        <v>1</v>
      </c>
      <c r="D40" s="42">
        <v>1</v>
      </c>
      <c r="E40" s="42">
        <v>2</v>
      </c>
      <c r="F40" s="42">
        <v>2</v>
      </c>
      <c r="G40" s="42"/>
      <c r="H40" s="42"/>
      <c r="I40" s="42"/>
      <c r="J40" s="354" t="s">
        <v>65</v>
      </c>
      <c r="K40" s="355"/>
      <c r="L40" s="356" t="s">
        <v>65</v>
      </c>
      <c r="M40" s="356"/>
    </row>
    <row r="41" spans="1:13" s="9" customFormat="1" ht="25.05" customHeight="1">
      <c r="A41" s="40"/>
      <c r="B41" s="43"/>
      <c r="C41" s="26">
        <v>0</v>
      </c>
      <c r="D41" s="26">
        <v>1</v>
      </c>
      <c r="E41" s="26">
        <v>2</v>
      </c>
      <c r="F41" s="26">
        <v>2</v>
      </c>
      <c r="G41" s="52"/>
      <c r="H41" s="26"/>
      <c r="I41" s="26"/>
    </row>
    <row r="42" spans="1:13" s="9" customFormat="1" ht="25.05" customHeight="1">
      <c r="A42" s="40"/>
      <c r="B42" s="44">
        <v>0</v>
      </c>
      <c r="C42" s="27">
        <v>1</v>
      </c>
      <c r="D42" s="27">
        <v>2</v>
      </c>
      <c r="E42" s="27">
        <v>1</v>
      </c>
      <c r="F42" s="27"/>
      <c r="G42" s="27"/>
      <c r="H42" s="27"/>
      <c r="I42" s="27"/>
    </row>
    <row r="43" spans="1:13" s="9" customFormat="1" ht="25.05" customHeight="1">
      <c r="A43" s="63"/>
      <c r="B43" s="45">
        <v>2</v>
      </c>
      <c r="C43" s="28">
        <v>1</v>
      </c>
      <c r="D43" s="28">
        <v>2</v>
      </c>
      <c r="E43" s="28">
        <v>2</v>
      </c>
      <c r="F43" s="28"/>
      <c r="G43" s="28"/>
      <c r="H43" s="28"/>
      <c r="I43" s="28"/>
    </row>
    <row r="45" spans="1:13" ht="16.2" thickBot="1"/>
    <row r="46" spans="1:13" s="9" customFormat="1" ht="40.950000000000003" customHeight="1" thickBot="1">
      <c r="A46" s="64" t="s">
        <v>66</v>
      </c>
      <c r="B46" s="65" t="s">
        <v>67</v>
      </c>
      <c r="C46" s="65" t="s">
        <v>68</v>
      </c>
      <c r="D46" s="65" t="s">
        <v>69</v>
      </c>
      <c r="E46" s="66" t="s">
        <v>70</v>
      </c>
      <c r="F46" s="65" t="s">
        <v>71</v>
      </c>
      <c r="G46" s="65" t="s">
        <v>72</v>
      </c>
      <c r="H46" s="65" t="s">
        <v>73</v>
      </c>
      <c r="I46" s="65" t="s">
        <v>74</v>
      </c>
      <c r="J46" s="5" t="s">
        <v>75</v>
      </c>
      <c r="K46" s="6" t="s">
        <v>75</v>
      </c>
      <c r="L46" s="7" t="s">
        <v>51</v>
      </c>
      <c r="M46" s="8" t="s">
        <v>7</v>
      </c>
    </row>
    <row r="47" spans="1:13" s="9" customFormat="1" ht="25.05" customHeight="1">
      <c r="A47" s="32" t="s">
        <v>76</v>
      </c>
      <c r="B47" s="11" t="s">
        <v>41</v>
      </c>
      <c r="C47" s="15"/>
      <c r="D47" s="15"/>
      <c r="E47" s="57"/>
      <c r="F47" s="67" t="s">
        <v>77</v>
      </c>
      <c r="G47" s="12" t="s">
        <v>55</v>
      </c>
      <c r="H47" s="15"/>
      <c r="I47" s="68" t="s">
        <v>11</v>
      </c>
      <c r="J47" s="17">
        <v>2</v>
      </c>
      <c r="K47" s="18">
        <v>2</v>
      </c>
      <c r="L47" s="19">
        <v>1</v>
      </c>
      <c r="M47" s="20">
        <v>1</v>
      </c>
    </row>
    <row r="48" spans="1:13" s="9" customFormat="1" ht="25.05" customHeight="1">
      <c r="A48" s="32" t="s">
        <v>78</v>
      </c>
      <c r="B48" s="21" t="s">
        <v>62</v>
      </c>
      <c r="C48" s="23"/>
      <c r="D48" s="59"/>
      <c r="E48" s="23"/>
      <c r="F48" s="58" t="s">
        <v>14</v>
      </c>
      <c r="G48" s="22" t="s">
        <v>107</v>
      </c>
      <c r="H48" s="23"/>
      <c r="I48" s="69" t="s">
        <v>11</v>
      </c>
      <c r="J48" s="25">
        <v>2</v>
      </c>
      <c r="K48" s="26">
        <v>2</v>
      </c>
      <c r="L48" s="27">
        <v>0</v>
      </c>
      <c r="M48" s="28">
        <v>2</v>
      </c>
    </row>
    <row r="49" spans="1:13" s="9" customFormat="1" ht="25.05" customHeight="1">
      <c r="A49" s="32" t="s">
        <v>79</v>
      </c>
      <c r="B49" s="70" t="s">
        <v>56</v>
      </c>
      <c r="C49" s="59"/>
      <c r="D49" s="22" t="s">
        <v>83</v>
      </c>
      <c r="E49" s="30" t="s">
        <v>62</v>
      </c>
      <c r="F49" s="23"/>
      <c r="G49" s="58" t="s">
        <v>14</v>
      </c>
      <c r="H49" s="23"/>
      <c r="I49" s="24"/>
      <c r="J49" s="25">
        <v>2</v>
      </c>
      <c r="K49" s="26">
        <v>0</v>
      </c>
      <c r="L49" s="27">
        <v>0</v>
      </c>
      <c r="M49" s="28">
        <v>2</v>
      </c>
    </row>
    <row r="50" spans="1:13" s="9" customFormat="1" ht="25.05" customHeight="1">
      <c r="A50" s="32" t="s">
        <v>80</v>
      </c>
      <c r="C50" s="23"/>
      <c r="D50" s="30" t="s">
        <v>13</v>
      </c>
      <c r="E50" s="22" t="s">
        <v>89</v>
      </c>
      <c r="F50" s="23"/>
      <c r="G50" s="13" t="s">
        <v>39</v>
      </c>
      <c r="H50" s="23"/>
      <c r="I50" s="24"/>
      <c r="J50" s="25"/>
      <c r="K50" s="26">
        <v>2</v>
      </c>
      <c r="L50" s="27">
        <v>1</v>
      </c>
      <c r="M50" s="28">
        <v>0</v>
      </c>
    </row>
    <row r="51" spans="1:13" s="9" customFormat="1" ht="25.05" customHeight="1">
      <c r="A51" s="32" t="s">
        <v>81</v>
      </c>
      <c r="B51" s="71" t="s">
        <v>62</v>
      </c>
      <c r="C51" s="23"/>
      <c r="D51" s="23"/>
      <c r="E51" s="23"/>
      <c r="F51" s="23"/>
      <c r="G51" s="23"/>
      <c r="H51" s="23"/>
      <c r="I51" s="24"/>
      <c r="J51" s="25">
        <v>0</v>
      </c>
      <c r="K51" s="26"/>
      <c r="L51" s="27"/>
      <c r="M51" s="28"/>
    </row>
    <row r="52" spans="1:13" s="9" customFormat="1" ht="25.05" customHeight="1">
      <c r="A52" s="10" t="s">
        <v>268</v>
      </c>
      <c r="B52" s="29"/>
      <c r="C52" s="23"/>
      <c r="D52" s="23"/>
      <c r="E52" s="23"/>
      <c r="F52" s="23"/>
      <c r="G52" s="23"/>
      <c r="H52" s="23"/>
      <c r="I52" s="24"/>
      <c r="J52" s="25"/>
      <c r="K52" s="26"/>
      <c r="L52" s="27"/>
      <c r="M52" s="28"/>
    </row>
    <row r="53" spans="1:13" s="9" customFormat="1" ht="25.05" customHeight="1">
      <c r="A53" s="32"/>
      <c r="B53" s="48"/>
      <c r="C53" s="33"/>
      <c r="D53" s="33"/>
      <c r="E53" s="33"/>
      <c r="F53" s="33"/>
      <c r="G53" s="33"/>
      <c r="H53" s="34"/>
      <c r="I53" s="35"/>
      <c r="J53" s="25"/>
      <c r="K53" s="26"/>
      <c r="L53" s="27"/>
      <c r="M53" s="28"/>
    </row>
    <row r="54" spans="1:13" s="9" customFormat="1" ht="25.05" customHeight="1" thickBot="1">
      <c r="A54" s="10"/>
      <c r="B54" s="36"/>
      <c r="C54" s="37"/>
      <c r="D54" s="37"/>
      <c r="E54" s="37"/>
      <c r="F54" s="37"/>
      <c r="G54" s="37"/>
      <c r="H54" s="38"/>
      <c r="I54" s="39"/>
      <c r="J54" s="25"/>
      <c r="K54" s="26"/>
      <c r="L54" s="27"/>
      <c r="M54" s="28"/>
    </row>
    <row r="55" spans="1:13" s="9" customFormat="1" ht="25.05" customHeight="1">
      <c r="A55" s="40"/>
      <c r="B55" s="41">
        <v>2</v>
      </c>
      <c r="C55" s="42"/>
      <c r="D55" s="42"/>
      <c r="E55" s="42"/>
      <c r="F55" s="42">
        <v>0</v>
      </c>
      <c r="G55" s="42">
        <v>0</v>
      </c>
      <c r="H55" s="42"/>
      <c r="I55" s="42">
        <v>0</v>
      </c>
      <c r="J55" s="354" t="s">
        <v>44</v>
      </c>
      <c r="K55" s="355"/>
      <c r="L55" s="356" t="s">
        <v>91</v>
      </c>
      <c r="M55" s="356"/>
    </row>
    <row r="56" spans="1:13" s="9" customFormat="1" ht="25.05" customHeight="1">
      <c r="A56" s="40"/>
      <c r="B56" s="43">
        <v>2</v>
      </c>
      <c r="C56" s="26"/>
      <c r="D56" s="26"/>
      <c r="E56" s="26"/>
      <c r="F56" s="26">
        <v>0</v>
      </c>
      <c r="G56" s="52">
        <v>0</v>
      </c>
      <c r="H56" s="26"/>
      <c r="I56" s="26">
        <v>0</v>
      </c>
    </row>
    <row r="57" spans="1:13" s="9" customFormat="1" ht="25.05" customHeight="1">
      <c r="A57" s="40"/>
      <c r="B57" s="44">
        <v>2</v>
      </c>
      <c r="C57" s="27"/>
      <c r="D57" s="27">
        <v>1</v>
      </c>
      <c r="E57" s="27">
        <v>2</v>
      </c>
      <c r="F57" s="27"/>
      <c r="G57" s="27">
        <v>1</v>
      </c>
      <c r="H57" s="27"/>
      <c r="I57" s="27"/>
    </row>
    <row r="58" spans="1:13" s="9" customFormat="1" ht="25.05" customHeight="1">
      <c r="A58" s="63"/>
      <c r="B58" s="45">
        <v>1</v>
      </c>
      <c r="C58" s="28"/>
      <c r="D58" s="28">
        <v>0</v>
      </c>
      <c r="E58" s="28">
        <v>2</v>
      </c>
      <c r="F58" s="28"/>
      <c r="G58" s="28">
        <v>0</v>
      </c>
      <c r="H58" s="28"/>
      <c r="I58" s="28"/>
    </row>
  </sheetData>
  <mergeCells count="8">
    <mergeCell ref="J55:K55"/>
    <mergeCell ref="L55:M55"/>
    <mergeCell ref="L10:M10"/>
    <mergeCell ref="J10:K10"/>
    <mergeCell ref="J25:K25"/>
    <mergeCell ref="L25:M25"/>
    <mergeCell ref="J40:K40"/>
    <mergeCell ref="L40:M4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8"/>
  <sheetViews>
    <sheetView topLeftCell="A24" zoomScaleNormal="100" workbookViewId="0">
      <selection activeCell="L27" sqref="L27"/>
    </sheetView>
  </sheetViews>
  <sheetFormatPr defaultColWidth="11.19921875" defaultRowHeight="15.6"/>
  <cols>
    <col min="1" max="1" width="20.796875" customWidth="1"/>
    <col min="2" max="2" width="14.19921875" customWidth="1"/>
    <col min="3" max="3" width="12.19921875" customWidth="1"/>
    <col min="6" max="6" width="14.296875" customWidth="1"/>
    <col min="8" max="8" width="13.19921875" customWidth="1"/>
    <col min="9" max="9" width="11.5" customWidth="1"/>
  </cols>
  <sheetData>
    <row r="1" spans="1:13" s="9" customFormat="1" ht="40.950000000000003" customHeight="1" thickBot="1">
      <c r="A1" s="1" t="s">
        <v>82</v>
      </c>
      <c r="B1" s="2" t="s">
        <v>272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4"/>
      <c r="J1" s="5" t="s">
        <v>33</v>
      </c>
      <c r="K1" s="6" t="s">
        <v>75</v>
      </c>
      <c r="L1" s="7" t="s">
        <v>116</v>
      </c>
      <c r="M1" s="8" t="s">
        <v>8</v>
      </c>
    </row>
    <row r="2" spans="1:13" s="9" customFormat="1" ht="25.05" customHeight="1">
      <c r="A2" s="10" t="s">
        <v>1</v>
      </c>
      <c r="C2" s="15"/>
      <c r="D2" s="15"/>
      <c r="F2" s="15"/>
      <c r="G2" s="15"/>
      <c r="H2" s="15"/>
      <c r="I2" s="16"/>
      <c r="J2" s="17"/>
      <c r="K2" s="18"/>
      <c r="L2" s="19"/>
      <c r="M2" s="20"/>
    </row>
    <row r="3" spans="1:13" s="9" customFormat="1" ht="25.05" customHeight="1">
      <c r="A3" s="10" t="s">
        <v>2</v>
      </c>
      <c r="B3" s="21" t="s">
        <v>119</v>
      </c>
      <c r="C3" s="22" t="s">
        <v>51</v>
      </c>
      <c r="D3" s="14" t="s">
        <v>19</v>
      </c>
      <c r="E3" s="13" t="s">
        <v>83</v>
      </c>
      <c r="F3" s="23"/>
      <c r="G3" s="23"/>
      <c r="H3" s="23"/>
      <c r="I3" s="24"/>
      <c r="J3" s="25">
        <v>2</v>
      </c>
      <c r="K3" s="26">
        <v>2</v>
      </c>
      <c r="L3" s="27">
        <v>2</v>
      </c>
      <c r="M3" s="28">
        <v>0</v>
      </c>
    </row>
    <row r="4" spans="1:13" s="9" customFormat="1" ht="25.05" customHeight="1">
      <c r="A4" s="10" t="s">
        <v>3</v>
      </c>
      <c r="B4" s="31" t="s">
        <v>56</v>
      </c>
      <c r="C4" s="23"/>
      <c r="D4" s="332"/>
      <c r="E4" s="332"/>
      <c r="F4" s="30" t="s">
        <v>36</v>
      </c>
      <c r="G4" s="14" t="s">
        <v>11</v>
      </c>
      <c r="H4" s="22" t="s">
        <v>41</v>
      </c>
      <c r="I4" s="24"/>
      <c r="J4" s="25">
        <v>2</v>
      </c>
      <c r="K4" s="26">
        <v>0</v>
      </c>
      <c r="L4" s="27">
        <v>2</v>
      </c>
      <c r="M4" s="28">
        <v>1</v>
      </c>
    </row>
    <row r="5" spans="1:13" s="9" customFormat="1" ht="25.05" customHeight="1">
      <c r="A5" s="10" t="s">
        <v>4</v>
      </c>
      <c r="B5" s="72"/>
      <c r="C5" s="23"/>
      <c r="D5" s="332"/>
      <c r="E5" s="332"/>
      <c r="F5" s="14" t="s">
        <v>36</v>
      </c>
      <c r="G5" s="13" t="s">
        <v>36</v>
      </c>
      <c r="H5" s="23"/>
      <c r="I5" s="24"/>
      <c r="J5" s="25">
        <v>2</v>
      </c>
      <c r="K5" s="26">
        <v>2</v>
      </c>
      <c r="L5" s="27"/>
      <c r="M5" s="28"/>
    </row>
    <row r="6" spans="1:13" s="9" customFormat="1" ht="25.05" customHeight="1" thickBot="1">
      <c r="A6" s="10" t="s">
        <v>5</v>
      </c>
      <c r="B6" s="29"/>
      <c r="C6" s="23"/>
      <c r="D6" s="30" t="s">
        <v>39</v>
      </c>
      <c r="E6" s="14" t="s">
        <v>41</v>
      </c>
      <c r="F6" s="23"/>
      <c r="G6" s="331" t="s">
        <v>100</v>
      </c>
      <c r="H6" s="13" t="s">
        <v>39</v>
      </c>
      <c r="I6" s="24"/>
      <c r="J6" s="25">
        <v>1</v>
      </c>
      <c r="K6" s="26">
        <v>2</v>
      </c>
      <c r="L6" s="27">
        <v>2</v>
      </c>
      <c r="M6" s="28">
        <v>2</v>
      </c>
    </row>
    <row r="7" spans="1:13" s="9" customFormat="1" ht="25.05" customHeight="1">
      <c r="A7" s="10" t="s">
        <v>6</v>
      </c>
      <c r="B7" s="11" t="s">
        <v>13</v>
      </c>
      <c r="C7" s="30" t="s">
        <v>14</v>
      </c>
      <c r="D7" s="23"/>
      <c r="E7" s="23"/>
      <c r="F7" s="23"/>
      <c r="G7" s="23"/>
      <c r="H7" s="23"/>
      <c r="I7" s="24"/>
      <c r="J7" s="25"/>
      <c r="K7" s="26"/>
      <c r="L7" s="27">
        <v>2</v>
      </c>
      <c r="M7" s="28">
        <v>1</v>
      </c>
    </row>
    <row r="8" spans="1:13" s="9" customFormat="1" ht="25.05" customHeight="1">
      <c r="A8" s="32"/>
      <c r="B8" s="49"/>
      <c r="C8" s="33"/>
      <c r="D8" s="33"/>
      <c r="E8" s="33"/>
      <c r="F8" s="33"/>
      <c r="G8" s="33"/>
      <c r="H8" s="34"/>
      <c r="I8" s="35"/>
      <c r="J8" s="25"/>
      <c r="K8" s="26"/>
      <c r="L8" s="27"/>
      <c r="M8" s="28"/>
    </row>
    <row r="9" spans="1:13" s="9" customFormat="1" ht="25.05" customHeight="1" thickBot="1">
      <c r="A9" s="10"/>
      <c r="B9" s="36"/>
      <c r="C9" s="37"/>
      <c r="D9" s="37"/>
      <c r="E9" s="37"/>
      <c r="F9" s="37"/>
      <c r="G9" s="37"/>
      <c r="H9" s="38"/>
      <c r="I9" s="39"/>
      <c r="J9" s="25"/>
      <c r="K9" s="26"/>
      <c r="L9" s="27"/>
      <c r="M9" s="28"/>
    </row>
    <row r="10" spans="1:13" s="9" customFormat="1" ht="25.05" customHeight="1">
      <c r="A10" s="40"/>
      <c r="B10" s="41"/>
      <c r="C10" s="42"/>
      <c r="D10" s="42">
        <v>0</v>
      </c>
      <c r="E10" s="42">
        <v>1</v>
      </c>
      <c r="F10" s="42">
        <v>0</v>
      </c>
      <c r="G10" s="42">
        <v>0</v>
      </c>
      <c r="H10" s="42"/>
      <c r="I10" s="42"/>
      <c r="J10" s="354" t="s">
        <v>84</v>
      </c>
      <c r="K10" s="355"/>
      <c r="L10" s="356" t="s">
        <v>44</v>
      </c>
      <c r="M10" s="356"/>
    </row>
    <row r="11" spans="1:13" s="9" customFormat="1" ht="25.05" customHeight="1">
      <c r="A11" s="40"/>
      <c r="B11" s="43">
        <v>2</v>
      </c>
      <c r="C11" s="26"/>
      <c r="D11" s="26"/>
      <c r="E11" s="26">
        <v>0</v>
      </c>
      <c r="F11" s="26"/>
      <c r="G11" s="52">
        <v>0</v>
      </c>
      <c r="H11" s="26">
        <v>0</v>
      </c>
      <c r="I11" s="26"/>
    </row>
    <row r="12" spans="1:13" s="9" customFormat="1" ht="25.05" customHeight="1">
      <c r="A12" s="40"/>
      <c r="B12" s="44">
        <v>0</v>
      </c>
      <c r="C12" s="27">
        <v>0</v>
      </c>
      <c r="D12" s="27">
        <v>0</v>
      </c>
      <c r="E12" s="27"/>
      <c r="F12" s="27">
        <v>0</v>
      </c>
      <c r="G12" s="27"/>
      <c r="H12" s="27"/>
      <c r="I12" s="27"/>
      <c r="L12" s="49"/>
    </row>
    <row r="13" spans="1:13" s="9" customFormat="1" ht="25.05" customHeight="1">
      <c r="A13" s="53"/>
      <c r="B13" s="28">
        <v>1</v>
      </c>
      <c r="C13" s="28">
        <v>2</v>
      </c>
      <c r="D13" s="28"/>
      <c r="E13" s="28"/>
      <c r="F13" s="28"/>
      <c r="G13" s="28">
        <v>0</v>
      </c>
      <c r="H13" s="28">
        <v>1</v>
      </c>
      <c r="I13" s="28"/>
    </row>
    <row r="15" spans="1:13" ht="16.2" thickBot="1"/>
    <row r="16" spans="1:13" s="9" customFormat="1" ht="40.950000000000003" customHeight="1" thickBot="1">
      <c r="A16" s="1" t="s">
        <v>85</v>
      </c>
      <c r="B16" s="54" t="s">
        <v>271</v>
      </c>
      <c r="C16" s="54" t="s">
        <v>46</v>
      </c>
      <c r="D16" s="55" t="s">
        <v>47</v>
      </c>
      <c r="E16" s="55" t="s">
        <v>48</v>
      </c>
      <c r="F16" s="54" t="s">
        <v>49</v>
      </c>
      <c r="G16" s="54" t="s">
        <v>50</v>
      </c>
      <c r="H16" s="2"/>
      <c r="I16" s="2"/>
      <c r="J16" s="5" t="s">
        <v>51</v>
      </c>
      <c r="K16" s="6" t="s">
        <v>7</v>
      </c>
      <c r="L16" s="7" t="s">
        <v>52</v>
      </c>
      <c r="M16" s="8" t="s">
        <v>8</v>
      </c>
    </row>
    <row r="17" spans="1:13" s="9" customFormat="1" ht="25.05" customHeight="1">
      <c r="A17" s="10" t="s">
        <v>86</v>
      </c>
      <c r="B17" s="11" t="s">
        <v>62</v>
      </c>
      <c r="C17" s="12" t="s">
        <v>13</v>
      </c>
      <c r="D17" s="67" t="s">
        <v>39</v>
      </c>
      <c r="E17" s="73" t="s">
        <v>62</v>
      </c>
      <c r="F17" s="15"/>
      <c r="G17" s="15"/>
      <c r="H17" s="15"/>
      <c r="I17" s="16"/>
      <c r="J17" s="17">
        <v>0</v>
      </c>
      <c r="K17" s="18">
        <v>2</v>
      </c>
      <c r="L17" s="19">
        <v>1</v>
      </c>
      <c r="M17" s="20">
        <v>0</v>
      </c>
    </row>
    <row r="18" spans="1:13" s="9" customFormat="1" ht="25.05" customHeight="1">
      <c r="A18" s="10" t="s">
        <v>87</v>
      </c>
      <c r="B18" s="21" t="s">
        <v>43</v>
      </c>
      <c r="C18" s="22" t="s">
        <v>39</v>
      </c>
      <c r="D18" s="58" t="s">
        <v>55</v>
      </c>
      <c r="E18" s="47" t="s">
        <v>14</v>
      </c>
      <c r="F18" s="23"/>
      <c r="G18" s="23"/>
      <c r="H18" s="23"/>
      <c r="I18" s="24"/>
      <c r="J18" s="25">
        <v>1</v>
      </c>
      <c r="K18" s="26">
        <v>2</v>
      </c>
      <c r="L18" s="27">
        <v>0</v>
      </c>
      <c r="M18" s="28">
        <v>2</v>
      </c>
    </row>
    <row r="19" spans="1:13" s="9" customFormat="1" ht="25.05" customHeight="1">
      <c r="A19" s="10" t="s">
        <v>88</v>
      </c>
      <c r="B19" s="29"/>
      <c r="C19" s="58" t="s">
        <v>41</v>
      </c>
      <c r="D19" s="23"/>
      <c r="E19" s="23"/>
      <c r="F19" s="47" t="s">
        <v>89</v>
      </c>
      <c r="G19" s="23"/>
      <c r="H19" s="23"/>
      <c r="I19" s="24"/>
      <c r="J19" s="25">
        <v>1</v>
      </c>
      <c r="K19" s="26">
        <v>0</v>
      </c>
      <c r="L19" s="27"/>
      <c r="M19" s="28"/>
    </row>
    <row r="20" spans="1:13" s="9" customFormat="1" ht="25.05" customHeight="1">
      <c r="A20" s="10" t="s">
        <v>90</v>
      </c>
      <c r="B20" s="29"/>
      <c r="C20" s="47" t="s">
        <v>13</v>
      </c>
      <c r="D20" s="30" t="s">
        <v>39</v>
      </c>
      <c r="E20" s="22" t="s">
        <v>41</v>
      </c>
      <c r="F20" s="58" t="s">
        <v>62</v>
      </c>
      <c r="G20" s="23"/>
      <c r="H20" s="23"/>
      <c r="I20" s="24"/>
      <c r="J20" s="25">
        <v>0</v>
      </c>
      <c r="K20" s="26">
        <v>1</v>
      </c>
      <c r="L20" s="27">
        <v>2</v>
      </c>
      <c r="M20" s="28">
        <v>1</v>
      </c>
    </row>
    <row r="21" spans="1:13" s="9" customFormat="1" ht="25.05" customHeight="1">
      <c r="A21" s="10" t="s">
        <v>269</v>
      </c>
      <c r="B21" s="29"/>
      <c r="C21" s="23"/>
      <c r="D21" s="321" t="s">
        <v>13</v>
      </c>
      <c r="E21" s="30" t="s">
        <v>62</v>
      </c>
      <c r="F21" s="23"/>
      <c r="G21" s="23"/>
      <c r="H21" s="23"/>
      <c r="I21" s="24"/>
      <c r="J21" s="25"/>
      <c r="K21" s="26"/>
      <c r="L21" s="27">
        <v>0</v>
      </c>
      <c r="M21" s="28">
        <v>1</v>
      </c>
    </row>
    <row r="22" spans="1:13" s="9" customFormat="1" ht="25.05" customHeight="1">
      <c r="A22" s="10"/>
      <c r="B22" s="29"/>
      <c r="C22" s="23"/>
      <c r="D22" s="59"/>
      <c r="E22" s="23"/>
      <c r="F22" s="23"/>
      <c r="G22" s="23"/>
      <c r="H22" s="23"/>
      <c r="I22" s="24"/>
      <c r="J22" s="25"/>
      <c r="K22" s="26"/>
      <c r="L22" s="27"/>
      <c r="M22" s="28"/>
    </row>
    <row r="23" spans="1:13" s="9" customFormat="1" ht="25.05" customHeight="1">
      <c r="A23" s="10"/>
      <c r="B23" s="48"/>
      <c r="C23" s="59"/>
      <c r="D23" s="33"/>
      <c r="E23" s="33"/>
      <c r="F23" s="33"/>
      <c r="G23" s="33"/>
      <c r="H23" s="34"/>
      <c r="I23" s="35"/>
      <c r="J23" s="25"/>
      <c r="K23" s="26"/>
      <c r="L23" s="27"/>
      <c r="M23" s="28"/>
    </row>
    <row r="24" spans="1:13" s="9" customFormat="1" ht="25.05" customHeight="1" thickBot="1">
      <c r="A24" s="32"/>
      <c r="B24" s="60"/>
      <c r="C24" s="37"/>
      <c r="D24" s="37"/>
      <c r="E24" s="37"/>
      <c r="F24" s="37"/>
      <c r="G24" s="37"/>
      <c r="H24" s="38"/>
      <c r="I24" s="39"/>
      <c r="J24" s="25"/>
      <c r="K24" s="26"/>
      <c r="L24" s="27"/>
      <c r="M24" s="28"/>
    </row>
    <row r="25" spans="1:13" s="9" customFormat="1" ht="25.05" customHeight="1">
      <c r="A25" s="40"/>
      <c r="B25" s="41"/>
      <c r="C25" s="42">
        <v>1</v>
      </c>
      <c r="D25" s="42">
        <v>1</v>
      </c>
      <c r="E25" s="42">
        <v>2</v>
      </c>
      <c r="F25" s="42">
        <v>2</v>
      </c>
      <c r="G25" s="42"/>
      <c r="H25" s="42"/>
      <c r="I25" s="42"/>
      <c r="J25" s="354" t="s">
        <v>91</v>
      </c>
      <c r="K25" s="355"/>
      <c r="L25" s="356" t="s">
        <v>91</v>
      </c>
      <c r="M25" s="356"/>
    </row>
    <row r="26" spans="1:13" s="9" customFormat="1" ht="25.05" customHeight="1">
      <c r="A26" s="40"/>
      <c r="B26" s="43"/>
      <c r="C26" s="26">
        <v>1</v>
      </c>
      <c r="D26" s="26">
        <v>0</v>
      </c>
      <c r="E26" s="26">
        <v>0</v>
      </c>
      <c r="F26" s="26">
        <v>2</v>
      </c>
      <c r="G26" s="52"/>
      <c r="H26" s="26"/>
      <c r="I26" s="26"/>
    </row>
    <row r="27" spans="1:13" s="9" customFormat="1" ht="25.05" customHeight="1">
      <c r="A27" s="40"/>
      <c r="B27" s="44">
        <v>2</v>
      </c>
      <c r="C27" s="27">
        <v>1</v>
      </c>
      <c r="D27" s="27">
        <v>0</v>
      </c>
      <c r="E27" s="27">
        <v>2</v>
      </c>
      <c r="F27" s="27"/>
      <c r="G27" s="27"/>
      <c r="H27" s="27"/>
      <c r="I27" s="27"/>
    </row>
    <row r="28" spans="1:13" s="9" customFormat="1" ht="25.05" customHeight="1">
      <c r="A28" s="63"/>
      <c r="B28" s="45">
        <v>2</v>
      </c>
      <c r="C28" s="28">
        <v>0</v>
      </c>
      <c r="D28" s="28">
        <v>1</v>
      </c>
      <c r="E28" s="28">
        <v>1</v>
      </c>
      <c r="F28" s="28"/>
      <c r="G28" s="28"/>
      <c r="H28" s="28"/>
      <c r="I28" s="28"/>
    </row>
    <row r="30" spans="1:13" ht="16.2" thickBot="1"/>
    <row r="31" spans="1:13" s="9" customFormat="1" ht="40.950000000000003" customHeight="1" thickBot="1">
      <c r="A31" s="64" t="s">
        <v>92</v>
      </c>
      <c r="B31" s="65" t="s">
        <v>270</v>
      </c>
      <c r="C31" s="65" t="s">
        <v>54</v>
      </c>
      <c r="D31" s="66" t="s">
        <v>57</v>
      </c>
      <c r="E31" s="65" t="s">
        <v>58</v>
      </c>
      <c r="F31" s="65" t="s">
        <v>59</v>
      </c>
      <c r="G31" s="65" t="s">
        <v>61</v>
      </c>
      <c r="H31" s="65" t="s">
        <v>273</v>
      </c>
      <c r="I31" s="65" t="s">
        <v>64</v>
      </c>
      <c r="J31" s="5" t="s">
        <v>8</v>
      </c>
      <c r="K31" s="6" t="s">
        <v>52</v>
      </c>
      <c r="L31" s="7" t="s">
        <v>7</v>
      </c>
      <c r="M31" s="8" t="s">
        <v>52</v>
      </c>
    </row>
    <row r="32" spans="1:13" s="9" customFormat="1" ht="25.05" customHeight="1">
      <c r="A32" s="32" t="s">
        <v>76</v>
      </c>
      <c r="B32" s="323"/>
      <c r="C32" s="12" t="s">
        <v>39</v>
      </c>
      <c r="D32" s="67" t="s">
        <v>39</v>
      </c>
      <c r="E32" s="15"/>
      <c r="F32" s="15"/>
      <c r="G32" s="15"/>
      <c r="H32" s="322" t="s">
        <v>55</v>
      </c>
      <c r="I32" s="16"/>
      <c r="J32" s="17"/>
      <c r="K32" s="18">
        <v>2</v>
      </c>
      <c r="L32" s="19">
        <v>2</v>
      </c>
      <c r="M32" s="20">
        <v>1</v>
      </c>
    </row>
    <row r="33" spans="1:13" s="9" customFormat="1" ht="25.05" customHeight="1">
      <c r="A33" s="32" t="s">
        <v>78</v>
      </c>
      <c r="B33" s="21" t="s">
        <v>120</v>
      </c>
      <c r="C33" s="22" t="s">
        <v>10</v>
      </c>
      <c r="E33" s="47" t="s">
        <v>41</v>
      </c>
      <c r="F33" s="14" t="s">
        <v>13</v>
      </c>
      <c r="G33" s="23"/>
      <c r="H33" s="23"/>
      <c r="I33" s="24"/>
      <c r="J33" s="25">
        <v>1</v>
      </c>
      <c r="K33" s="26">
        <v>1</v>
      </c>
      <c r="L33" s="27">
        <v>0</v>
      </c>
      <c r="M33" s="28">
        <v>0</v>
      </c>
    </row>
    <row r="34" spans="1:13" s="9" customFormat="1" ht="25.05" customHeight="1">
      <c r="A34" s="32" t="s">
        <v>79</v>
      </c>
      <c r="B34" s="29"/>
      <c r="C34" s="14" t="s">
        <v>13</v>
      </c>
      <c r="D34" s="23"/>
      <c r="E34" s="23"/>
      <c r="F34" s="325" t="s">
        <v>301</v>
      </c>
      <c r="G34" s="47" t="s">
        <v>10</v>
      </c>
      <c r="H34" s="23"/>
      <c r="I34" s="333" t="s">
        <v>39</v>
      </c>
      <c r="J34" s="25">
        <v>1</v>
      </c>
      <c r="K34" s="26">
        <v>0</v>
      </c>
      <c r="L34" s="27">
        <v>2</v>
      </c>
      <c r="M34" s="28">
        <v>2</v>
      </c>
    </row>
    <row r="35" spans="1:13" s="9" customFormat="1" ht="25.05" customHeight="1">
      <c r="A35" s="32" t="s">
        <v>80</v>
      </c>
      <c r="B35" s="29"/>
      <c r="C35" s="47" t="s">
        <v>89</v>
      </c>
      <c r="D35" s="321" t="s">
        <v>62</v>
      </c>
      <c r="E35" s="23"/>
      <c r="F35" s="23"/>
      <c r="G35" s="14" t="s">
        <v>39</v>
      </c>
      <c r="H35" s="23"/>
      <c r="I35" s="324" t="s">
        <v>41</v>
      </c>
      <c r="J35" s="25">
        <v>2</v>
      </c>
      <c r="K35" s="26">
        <v>0</v>
      </c>
      <c r="L35" s="27">
        <v>1</v>
      </c>
      <c r="M35" s="28">
        <v>0</v>
      </c>
    </row>
    <row r="36" spans="1:13" s="9" customFormat="1" ht="25.05" customHeight="1">
      <c r="A36" s="32" t="s">
        <v>81</v>
      </c>
      <c r="B36" s="29"/>
      <c r="C36" s="23"/>
      <c r="E36" s="14" t="s">
        <v>10</v>
      </c>
      <c r="F36" s="23"/>
      <c r="G36" s="23"/>
      <c r="H36" s="23"/>
      <c r="I36" s="24"/>
      <c r="J36" s="25">
        <v>0</v>
      </c>
      <c r="K36" s="26"/>
      <c r="L36" s="27"/>
      <c r="M36" s="28"/>
    </row>
    <row r="37" spans="1:13" s="9" customFormat="1" ht="25.05" customHeight="1">
      <c r="A37" s="10" t="s">
        <v>268</v>
      </c>
      <c r="B37" s="29"/>
      <c r="C37" s="23"/>
      <c r="D37" s="23"/>
      <c r="E37" s="23"/>
      <c r="F37" s="23"/>
      <c r="G37" s="23"/>
      <c r="H37" s="23"/>
      <c r="I37" s="24"/>
      <c r="J37" s="25"/>
      <c r="K37" s="26"/>
      <c r="L37" s="27"/>
      <c r="M37" s="28"/>
    </row>
    <row r="38" spans="1:13" s="9" customFormat="1" ht="25.05" customHeight="1">
      <c r="A38" s="46"/>
      <c r="B38" s="48"/>
      <c r="C38" s="33"/>
      <c r="D38" s="33"/>
      <c r="E38" s="33"/>
      <c r="F38" s="33"/>
      <c r="G38" s="33"/>
      <c r="H38" s="34"/>
      <c r="I38" s="35"/>
      <c r="J38" s="25"/>
      <c r="K38" s="26"/>
      <c r="L38" s="27"/>
      <c r="M38" s="28"/>
    </row>
    <row r="39" spans="1:13" s="9" customFormat="1" ht="25.05" customHeight="1" thickBot="1">
      <c r="A39" s="46"/>
      <c r="B39" s="36"/>
      <c r="C39" s="37"/>
      <c r="D39" s="37"/>
      <c r="E39" s="37"/>
      <c r="F39" s="37"/>
      <c r="G39" s="37"/>
      <c r="H39" s="38"/>
      <c r="I39" s="39"/>
      <c r="J39" s="25"/>
      <c r="K39" s="26"/>
      <c r="L39" s="27"/>
      <c r="M39" s="28"/>
    </row>
    <row r="40" spans="1:13" s="9" customFormat="1" ht="25.05" customHeight="1">
      <c r="A40" s="40"/>
      <c r="B40" s="41"/>
      <c r="C40" s="42">
        <v>1</v>
      </c>
      <c r="D40" s="42"/>
      <c r="E40" s="42">
        <v>2</v>
      </c>
      <c r="F40" s="42">
        <v>1</v>
      </c>
      <c r="G40" s="42">
        <v>0</v>
      </c>
      <c r="H40" s="42"/>
      <c r="I40" s="42"/>
      <c r="J40" s="354" t="s">
        <v>91</v>
      </c>
      <c r="K40" s="355"/>
      <c r="L40" s="356" t="s">
        <v>105</v>
      </c>
      <c r="M40" s="356"/>
    </row>
    <row r="41" spans="1:13" s="9" customFormat="1" ht="25.05" customHeight="1">
      <c r="A41" s="40"/>
      <c r="B41" s="43"/>
      <c r="C41" s="26">
        <v>2</v>
      </c>
      <c r="D41" s="26">
        <v>0</v>
      </c>
      <c r="E41" s="26">
        <v>1</v>
      </c>
      <c r="F41" s="26"/>
      <c r="G41" s="52">
        <v>2</v>
      </c>
      <c r="H41" s="26"/>
      <c r="I41" s="26"/>
    </row>
    <row r="42" spans="1:13" s="9" customFormat="1" ht="25.05" customHeight="1">
      <c r="A42" s="40"/>
      <c r="B42" s="44">
        <v>2</v>
      </c>
      <c r="C42" s="27">
        <v>0</v>
      </c>
      <c r="D42" s="27"/>
      <c r="E42" s="27"/>
      <c r="F42" s="27">
        <v>0</v>
      </c>
      <c r="G42" s="27"/>
      <c r="H42" s="27"/>
      <c r="I42" s="27">
        <v>1</v>
      </c>
    </row>
    <row r="43" spans="1:13" s="9" customFormat="1" ht="25.05" customHeight="1">
      <c r="A43" s="63"/>
      <c r="B43" s="45"/>
      <c r="C43" s="28">
        <v>2</v>
      </c>
      <c r="D43" s="28">
        <v>2</v>
      </c>
      <c r="E43" s="28"/>
      <c r="F43" s="28"/>
      <c r="G43" s="28"/>
      <c r="H43" s="28">
        <v>1</v>
      </c>
      <c r="I43" s="28">
        <v>0</v>
      </c>
    </row>
    <row r="45" spans="1:13" ht="16.2" thickBot="1"/>
    <row r="46" spans="1:13" s="9" customFormat="1" ht="40.950000000000003" customHeight="1" thickBot="1">
      <c r="A46" s="1" t="s">
        <v>93</v>
      </c>
      <c r="B46" s="65" t="s">
        <v>67</v>
      </c>
      <c r="C46" s="65" t="s">
        <v>68</v>
      </c>
      <c r="D46" s="65" t="s">
        <v>69</v>
      </c>
      <c r="E46" s="66" t="s">
        <v>70</v>
      </c>
      <c r="F46" s="65" t="s">
        <v>71</v>
      </c>
      <c r="G46" s="65" t="s">
        <v>72</v>
      </c>
      <c r="H46" s="65" t="s">
        <v>73</v>
      </c>
      <c r="I46" s="65" t="s">
        <v>74</v>
      </c>
      <c r="J46" s="5" t="s">
        <v>52</v>
      </c>
      <c r="K46" s="6" t="s">
        <v>51</v>
      </c>
      <c r="L46" s="7" t="s">
        <v>7</v>
      </c>
      <c r="M46" s="8" t="s">
        <v>51</v>
      </c>
    </row>
    <row r="47" spans="1:13" s="9" customFormat="1" ht="25.05" customHeight="1">
      <c r="A47" s="10" t="s">
        <v>9</v>
      </c>
      <c r="B47" s="323"/>
      <c r="C47" s="15"/>
      <c r="D47" s="15"/>
      <c r="E47" s="57"/>
      <c r="F47" s="15"/>
      <c r="G47" s="15"/>
      <c r="H47" s="15"/>
      <c r="I47" s="16"/>
      <c r="J47" s="17"/>
      <c r="K47" s="18"/>
      <c r="L47" s="19"/>
      <c r="M47" s="20"/>
    </row>
    <row r="48" spans="1:13" s="9" customFormat="1" ht="25.05" customHeight="1">
      <c r="A48" s="10" t="s">
        <v>12</v>
      </c>
      <c r="B48" s="29"/>
      <c r="C48" s="23"/>
      <c r="D48" s="23"/>
      <c r="F48" s="58" t="s">
        <v>43</v>
      </c>
      <c r="G48" s="23"/>
      <c r="H48" s="59"/>
      <c r="I48" s="69" t="s">
        <v>41</v>
      </c>
      <c r="J48" s="25">
        <v>0</v>
      </c>
      <c r="K48" s="26">
        <v>1</v>
      </c>
      <c r="L48" s="27"/>
      <c r="M48" s="28"/>
    </row>
    <row r="49" spans="1:13" s="9" customFormat="1" ht="25.05" customHeight="1">
      <c r="A49" s="10" t="s">
        <v>15</v>
      </c>
      <c r="B49" s="29"/>
      <c r="C49" s="49"/>
      <c r="D49" s="22" t="s">
        <v>39</v>
      </c>
      <c r="E49" s="30" t="s">
        <v>36</v>
      </c>
      <c r="F49" s="23"/>
      <c r="G49" s="23"/>
      <c r="H49" s="23"/>
      <c r="I49" s="24"/>
      <c r="J49" s="25"/>
      <c r="K49" s="26"/>
      <c r="L49" s="27">
        <v>2</v>
      </c>
      <c r="M49" s="28">
        <v>2</v>
      </c>
    </row>
    <row r="50" spans="1:13" s="9" customFormat="1" ht="25.05" customHeight="1">
      <c r="A50" s="10" t="s">
        <v>16</v>
      </c>
      <c r="B50" s="71" t="s">
        <v>41</v>
      </c>
      <c r="C50" s="23"/>
      <c r="D50" s="23"/>
      <c r="E50" s="22"/>
      <c r="F50" s="23"/>
      <c r="G50" s="47" t="s">
        <v>94</v>
      </c>
      <c r="H50" s="23"/>
      <c r="I50" s="24"/>
      <c r="J50" s="25">
        <v>1</v>
      </c>
      <c r="K50" s="26">
        <v>0</v>
      </c>
      <c r="L50" s="27"/>
      <c r="M50" s="28"/>
    </row>
    <row r="51" spans="1:13" s="9" customFormat="1" ht="25.05" customHeight="1">
      <c r="A51" s="10" t="s">
        <v>17</v>
      </c>
      <c r="B51" s="335" t="s">
        <v>43</v>
      </c>
      <c r="C51" s="59"/>
      <c r="D51" s="23"/>
      <c r="E51" s="23"/>
      <c r="F51" s="30" t="s">
        <v>11</v>
      </c>
      <c r="G51" s="74"/>
      <c r="H51" s="23"/>
      <c r="I51" s="24"/>
      <c r="J51" s="25"/>
      <c r="K51" s="26"/>
      <c r="L51" s="27">
        <v>2</v>
      </c>
      <c r="M51" s="28">
        <v>0</v>
      </c>
    </row>
    <row r="52" spans="1:13" s="9" customFormat="1" ht="25.05" customHeight="1">
      <c r="A52" s="32" t="s">
        <v>21</v>
      </c>
      <c r="B52" s="21" t="s">
        <v>41</v>
      </c>
      <c r="C52" s="23"/>
      <c r="D52" s="23"/>
      <c r="E52" s="58" t="s">
        <v>41</v>
      </c>
      <c r="F52" s="47" t="s">
        <v>62</v>
      </c>
      <c r="G52" s="321" t="s">
        <v>62</v>
      </c>
      <c r="H52" s="23"/>
      <c r="I52" s="24"/>
      <c r="J52" s="25">
        <v>1</v>
      </c>
      <c r="K52" s="26">
        <v>0</v>
      </c>
      <c r="L52" s="27">
        <v>1</v>
      </c>
      <c r="M52" s="28">
        <v>0</v>
      </c>
    </row>
    <row r="53" spans="1:13" s="9" customFormat="1" ht="25.05" customHeight="1">
      <c r="A53" s="32" t="s">
        <v>23</v>
      </c>
      <c r="B53" s="70" t="s">
        <v>13</v>
      </c>
      <c r="C53" s="33"/>
      <c r="D53" s="326" t="s">
        <v>62</v>
      </c>
      <c r="E53" s="33"/>
      <c r="F53" s="334" t="s">
        <v>43</v>
      </c>
      <c r="G53" s="76" t="s">
        <v>41</v>
      </c>
      <c r="H53" s="34"/>
      <c r="I53" s="35"/>
      <c r="J53" s="25">
        <v>1</v>
      </c>
      <c r="K53" s="26">
        <v>1</v>
      </c>
      <c r="L53" s="27">
        <v>0</v>
      </c>
      <c r="M53" s="28">
        <v>0</v>
      </c>
    </row>
    <row r="54" spans="1:13" s="9" customFormat="1" ht="25.05" customHeight="1" thickBot="1">
      <c r="A54" s="10"/>
      <c r="B54" s="60"/>
      <c r="C54" s="37"/>
      <c r="D54" s="37"/>
      <c r="E54" s="37"/>
      <c r="F54" s="37"/>
      <c r="G54" s="37"/>
      <c r="H54" s="38"/>
      <c r="I54" s="39"/>
      <c r="J54" s="25"/>
      <c r="K54" s="26"/>
      <c r="L54" s="27"/>
      <c r="M54" s="28"/>
    </row>
    <row r="55" spans="1:13" s="9" customFormat="1" ht="25.05" customHeight="1">
      <c r="A55" s="40"/>
      <c r="B55" s="41">
        <v>1</v>
      </c>
      <c r="C55" s="42"/>
      <c r="D55" s="42"/>
      <c r="E55" s="42">
        <v>1</v>
      </c>
      <c r="F55" s="42">
        <v>2</v>
      </c>
      <c r="G55" s="42">
        <v>1</v>
      </c>
      <c r="H55" s="42"/>
      <c r="I55" s="42"/>
      <c r="J55" s="354" t="s">
        <v>65</v>
      </c>
      <c r="K55" s="355"/>
      <c r="L55" s="356" t="s">
        <v>91</v>
      </c>
      <c r="M55" s="356"/>
    </row>
    <row r="56" spans="1:13" s="9" customFormat="1" ht="25.05" customHeight="1">
      <c r="A56" s="40"/>
      <c r="B56" s="43">
        <v>1</v>
      </c>
      <c r="C56" s="26"/>
      <c r="D56" s="26"/>
      <c r="E56" s="26"/>
      <c r="F56" s="26">
        <v>2</v>
      </c>
      <c r="G56" s="52">
        <v>2</v>
      </c>
      <c r="H56" s="26"/>
      <c r="I56" s="26">
        <v>1</v>
      </c>
    </row>
    <row r="57" spans="1:13" s="9" customFormat="1" ht="25.05" customHeight="1">
      <c r="A57" s="40"/>
      <c r="B57" s="44">
        <v>1</v>
      </c>
      <c r="C57" s="27"/>
      <c r="D57" s="27">
        <v>2</v>
      </c>
      <c r="E57" s="27">
        <v>0</v>
      </c>
      <c r="F57" s="27">
        <v>0</v>
      </c>
      <c r="G57" s="27"/>
      <c r="H57" s="27"/>
      <c r="I57" s="27"/>
    </row>
    <row r="58" spans="1:13" s="9" customFormat="1" ht="25.05" customHeight="1">
      <c r="A58" s="40"/>
      <c r="B58" s="45">
        <v>2</v>
      </c>
      <c r="C58" s="28"/>
      <c r="D58" s="28"/>
      <c r="E58" s="28"/>
      <c r="F58" s="28">
        <v>2</v>
      </c>
      <c r="G58" s="28">
        <v>2</v>
      </c>
      <c r="H58" s="28"/>
      <c r="I58" s="28"/>
    </row>
  </sheetData>
  <mergeCells count="8">
    <mergeCell ref="J55:K55"/>
    <mergeCell ref="L55:M55"/>
    <mergeCell ref="L10:M10"/>
    <mergeCell ref="J10:K10"/>
    <mergeCell ref="J25:K25"/>
    <mergeCell ref="L25:M25"/>
    <mergeCell ref="J40:K40"/>
    <mergeCell ref="L40:M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58"/>
  <sheetViews>
    <sheetView topLeftCell="A14" zoomScaleNormal="100" workbookViewId="0">
      <selection activeCell="L58" sqref="L58"/>
    </sheetView>
  </sheetViews>
  <sheetFormatPr defaultColWidth="11.19921875" defaultRowHeight="15.6"/>
  <cols>
    <col min="1" max="1" width="21.19921875" customWidth="1"/>
    <col min="2" max="2" width="14.19921875" customWidth="1"/>
    <col min="3" max="3" width="12.296875" customWidth="1"/>
    <col min="6" max="6" width="13.5" customWidth="1"/>
    <col min="8" max="8" width="14.296875" customWidth="1"/>
  </cols>
  <sheetData>
    <row r="1" spans="1:18" s="83" customFormat="1" ht="40.950000000000003" customHeight="1" thickBot="1">
      <c r="A1" s="64" t="s">
        <v>95</v>
      </c>
      <c r="B1" s="54" t="s">
        <v>275</v>
      </c>
      <c r="C1" s="54" t="s">
        <v>46</v>
      </c>
      <c r="D1" s="55" t="s">
        <v>47</v>
      </c>
      <c r="E1" s="54" t="s">
        <v>48</v>
      </c>
      <c r="F1" s="54" t="s">
        <v>49</v>
      </c>
      <c r="G1" s="54" t="s">
        <v>50</v>
      </c>
      <c r="H1" s="77"/>
      <c r="I1" s="78"/>
      <c r="J1" s="79" t="s">
        <v>7</v>
      </c>
      <c r="K1" s="80" t="s">
        <v>8</v>
      </c>
      <c r="L1" s="81" t="s">
        <v>51</v>
      </c>
      <c r="M1" s="82" t="s">
        <v>8</v>
      </c>
      <c r="O1" s="84"/>
      <c r="P1" s="84"/>
      <c r="Q1" s="84"/>
      <c r="R1" s="84"/>
    </row>
    <row r="2" spans="1:18" s="83" customFormat="1" ht="25.05" customHeight="1">
      <c r="A2" s="46" t="s">
        <v>34</v>
      </c>
      <c r="B2" s="85" t="s">
        <v>41</v>
      </c>
      <c r="C2" s="86" t="s">
        <v>41</v>
      </c>
      <c r="D2" s="73" t="s">
        <v>11</v>
      </c>
      <c r="E2" s="57"/>
      <c r="F2" s="57"/>
      <c r="G2" s="87" t="s">
        <v>96</v>
      </c>
      <c r="H2" s="57"/>
      <c r="I2" s="88"/>
      <c r="J2" s="89">
        <v>2</v>
      </c>
      <c r="K2" s="90">
        <v>1</v>
      </c>
      <c r="L2" s="91">
        <v>1</v>
      </c>
      <c r="M2" s="92">
        <v>1</v>
      </c>
      <c r="O2" s="84"/>
      <c r="P2" s="84"/>
      <c r="Q2" s="84"/>
      <c r="R2" s="84"/>
    </row>
    <row r="3" spans="1:18" s="83" customFormat="1" ht="25.05" customHeight="1">
      <c r="A3" s="46" t="s">
        <v>35</v>
      </c>
      <c r="B3" s="336"/>
      <c r="D3" s="13" t="s">
        <v>39</v>
      </c>
      <c r="F3" s="59"/>
      <c r="G3" s="14" t="s">
        <v>41</v>
      </c>
      <c r="H3" s="59"/>
      <c r="I3" s="95"/>
      <c r="J3" s="96">
        <v>1</v>
      </c>
      <c r="K3" s="97">
        <v>2</v>
      </c>
      <c r="L3" s="98"/>
      <c r="M3" s="99"/>
      <c r="O3" s="84"/>
      <c r="P3" s="84"/>
      <c r="Q3" s="84"/>
      <c r="R3" s="84"/>
    </row>
    <row r="4" spans="1:18" s="83" customFormat="1" ht="25.05" customHeight="1">
      <c r="A4" s="10" t="s">
        <v>37</v>
      </c>
      <c r="B4" s="100"/>
      <c r="C4" s="14" t="s">
        <v>13</v>
      </c>
      <c r="D4" s="94" t="s">
        <v>39</v>
      </c>
      <c r="E4" s="101" t="s">
        <v>41</v>
      </c>
      <c r="F4" s="13" t="s">
        <v>62</v>
      </c>
      <c r="G4" s="59"/>
      <c r="H4" s="59"/>
      <c r="I4" s="95"/>
      <c r="J4" s="96">
        <v>1</v>
      </c>
      <c r="K4" s="97">
        <v>0</v>
      </c>
      <c r="L4" s="98">
        <v>1</v>
      </c>
      <c r="M4" s="99">
        <v>2</v>
      </c>
      <c r="O4" s="84"/>
      <c r="P4" s="84"/>
      <c r="Q4" s="84"/>
      <c r="R4" s="84"/>
    </row>
    <row r="5" spans="1:18" s="83" customFormat="1" ht="25.05" customHeight="1">
      <c r="A5" s="46" t="s">
        <v>38</v>
      </c>
      <c r="B5" s="100"/>
      <c r="C5" s="13" t="s">
        <v>13</v>
      </c>
      <c r="D5" s="101" t="s">
        <v>62</v>
      </c>
      <c r="E5" s="94" t="s">
        <v>13</v>
      </c>
      <c r="F5" s="14" t="s">
        <v>41</v>
      </c>
      <c r="G5" s="59"/>
      <c r="H5" s="59"/>
      <c r="I5" s="95"/>
      <c r="J5" s="96">
        <v>1</v>
      </c>
      <c r="K5" s="97">
        <v>1</v>
      </c>
      <c r="L5" s="98">
        <v>0</v>
      </c>
      <c r="M5" s="99">
        <v>1</v>
      </c>
      <c r="O5" s="84"/>
      <c r="P5" s="84"/>
      <c r="Q5" s="84"/>
      <c r="R5" s="84"/>
    </row>
    <row r="6" spans="1:18" s="83" customFormat="1" ht="25.05" customHeight="1">
      <c r="A6" s="46" t="s">
        <v>40</v>
      </c>
      <c r="B6" s="93" t="s">
        <v>62</v>
      </c>
      <c r="C6" s="94" t="s">
        <v>62</v>
      </c>
      <c r="D6" s="59"/>
      <c r="E6" s="59"/>
      <c r="G6" s="59"/>
      <c r="H6" s="59"/>
      <c r="I6" s="95"/>
      <c r="J6" s="96"/>
      <c r="K6" s="97"/>
      <c r="L6" s="98">
        <v>0</v>
      </c>
      <c r="M6" s="99">
        <v>0</v>
      </c>
      <c r="O6" s="84"/>
      <c r="P6" s="84"/>
      <c r="Q6" s="84"/>
      <c r="R6" s="84"/>
    </row>
    <row r="7" spans="1:18" s="83" customFormat="1" ht="25.05" customHeight="1">
      <c r="A7" s="46" t="s">
        <v>42</v>
      </c>
      <c r="B7" s="102"/>
      <c r="C7" s="103"/>
      <c r="D7" s="59"/>
      <c r="E7" s="59"/>
      <c r="F7" s="59"/>
      <c r="G7" s="59"/>
      <c r="H7" s="59"/>
      <c r="I7" s="95"/>
      <c r="J7" s="96"/>
      <c r="K7" s="97"/>
      <c r="L7" s="98"/>
      <c r="M7" s="99"/>
      <c r="O7" s="84"/>
      <c r="P7" s="84"/>
      <c r="Q7" s="84"/>
      <c r="R7" s="84"/>
    </row>
    <row r="8" spans="1:18" s="83" customFormat="1" ht="25.05" customHeight="1">
      <c r="A8" s="46"/>
      <c r="B8" s="102"/>
      <c r="C8" s="103"/>
      <c r="D8" s="103"/>
      <c r="E8" s="103"/>
      <c r="F8" s="103"/>
      <c r="G8" s="103"/>
      <c r="H8" s="104"/>
      <c r="I8" s="105"/>
      <c r="J8" s="96"/>
      <c r="K8" s="97"/>
      <c r="L8" s="98"/>
      <c r="M8" s="99"/>
      <c r="O8" s="84"/>
      <c r="P8" s="84"/>
      <c r="Q8" s="84"/>
      <c r="R8" s="84"/>
    </row>
    <row r="9" spans="1:18" s="83" customFormat="1" ht="25.05" customHeight="1" thickBot="1">
      <c r="A9" s="46"/>
      <c r="B9" s="60"/>
      <c r="C9" s="106"/>
      <c r="D9" s="106"/>
      <c r="E9" s="106"/>
      <c r="F9" s="106"/>
      <c r="G9" s="106"/>
      <c r="H9" s="107"/>
      <c r="I9" s="108"/>
      <c r="J9" s="96"/>
      <c r="K9" s="97"/>
      <c r="L9" s="98"/>
      <c r="M9" s="99"/>
      <c r="O9" s="84"/>
      <c r="P9" s="84"/>
      <c r="Q9" s="84"/>
      <c r="R9" s="84"/>
    </row>
    <row r="10" spans="1:18" s="83" customFormat="1" ht="25.05" customHeight="1">
      <c r="A10" s="109"/>
      <c r="B10" s="110"/>
      <c r="C10" s="111">
        <v>1</v>
      </c>
      <c r="D10" s="111">
        <v>0</v>
      </c>
      <c r="E10" s="111"/>
      <c r="F10" s="111">
        <v>1</v>
      </c>
      <c r="G10" s="111">
        <v>1</v>
      </c>
      <c r="H10" s="111"/>
      <c r="I10" s="111"/>
      <c r="J10" s="354" t="s">
        <v>24</v>
      </c>
      <c r="K10" s="355"/>
      <c r="L10" s="357" t="s">
        <v>101</v>
      </c>
      <c r="M10" s="357"/>
      <c r="O10" s="84"/>
      <c r="P10" s="84"/>
      <c r="Q10" s="84"/>
      <c r="R10" s="84"/>
    </row>
    <row r="11" spans="1:18" s="83" customFormat="1" ht="25.05" customHeight="1">
      <c r="A11" s="109"/>
      <c r="B11" s="112"/>
      <c r="C11" s="97">
        <v>1</v>
      </c>
      <c r="D11" s="97">
        <v>0</v>
      </c>
      <c r="E11" s="97"/>
      <c r="F11" s="97">
        <v>2</v>
      </c>
      <c r="G11" s="113">
        <v>1</v>
      </c>
      <c r="H11" s="97"/>
      <c r="I11" s="97"/>
      <c r="O11" s="84"/>
      <c r="P11" s="84"/>
      <c r="Q11" s="84"/>
      <c r="R11" s="84"/>
    </row>
    <row r="12" spans="1:18" s="83" customFormat="1" ht="25.05" customHeight="1">
      <c r="A12" s="109"/>
      <c r="B12" s="114">
        <v>2</v>
      </c>
      <c r="C12" s="98">
        <v>1</v>
      </c>
      <c r="D12" s="98">
        <v>2</v>
      </c>
      <c r="E12" s="98">
        <v>1</v>
      </c>
      <c r="F12" s="98"/>
      <c r="G12" s="98"/>
      <c r="H12" s="98"/>
      <c r="I12" s="98"/>
      <c r="O12" s="84"/>
      <c r="P12" s="84"/>
      <c r="Q12" s="84"/>
      <c r="R12" s="84"/>
    </row>
    <row r="13" spans="1:18" s="83" customFormat="1" ht="25.05" customHeight="1">
      <c r="A13" s="115"/>
      <c r="B13" s="116">
        <v>1</v>
      </c>
      <c r="C13" s="99">
        <v>2</v>
      </c>
      <c r="D13" s="99">
        <v>0</v>
      </c>
      <c r="E13" s="99">
        <v>1</v>
      </c>
      <c r="F13" s="99"/>
      <c r="G13" s="99"/>
      <c r="H13" s="99"/>
      <c r="I13" s="99"/>
      <c r="O13" s="84"/>
      <c r="P13" s="84"/>
      <c r="Q13" s="84"/>
      <c r="R13" s="84"/>
    </row>
    <row r="15" spans="1:18" ht="16.2" thickBot="1"/>
    <row r="16" spans="1:18" s="9" customFormat="1" ht="40.950000000000003" customHeight="1" thickBot="1">
      <c r="A16" s="1" t="s">
        <v>97</v>
      </c>
      <c r="B16" s="2" t="s">
        <v>76</v>
      </c>
      <c r="C16" s="2" t="s">
        <v>274</v>
      </c>
      <c r="D16" s="2" t="s">
        <v>79</v>
      </c>
      <c r="E16" s="2" t="s">
        <v>80</v>
      </c>
      <c r="F16" s="2" t="s">
        <v>81</v>
      </c>
      <c r="G16" s="2" t="s">
        <v>268</v>
      </c>
      <c r="H16" s="2"/>
      <c r="I16" s="2"/>
      <c r="J16" s="5" t="s">
        <v>75</v>
      </c>
      <c r="K16" s="6" t="s">
        <v>8</v>
      </c>
      <c r="L16" s="7" t="s">
        <v>8</v>
      </c>
      <c r="M16" s="8" t="s">
        <v>51</v>
      </c>
    </row>
    <row r="17" spans="1:13" s="9" customFormat="1" ht="25.05" customHeight="1">
      <c r="A17" s="10" t="s">
        <v>86</v>
      </c>
      <c r="B17" s="11" t="s">
        <v>143</v>
      </c>
      <c r="C17" s="12" t="s">
        <v>41</v>
      </c>
      <c r="D17" s="13" t="s">
        <v>14</v>
      </c>
      <c r="E17" s="14" t="s">
        <v>39</v>
      </c>
      <c r="F17" s="15"/>
      <c r="G17" s="15"/>
      <c r="H17" s="15"/>
      <c r="I17" s="16"/>
      <c r="J17" s="17">
        <v>2</v>
      </c>
      <c r="K17" s="18">
        <v>2</v>
      </c>
      <c r="L17" s="19">
        <v>1</v>
      </c>
      <c r="M17" s="20">
        <v>0</v>
      </c>
    </row>
    <row r="18" spans="1:13" s="9" customFormat="1" ht="25.05" customHeight="1">
      <c r="A18" s="10" t="s">
        <v>87</v>
      </c>
      <c r="B18" s="21" t="s">
        <v>39</v>
      </c>
      <c r="C18" s="22" t="s">
        <v>13</v>
      </c>
      <c r="D18" s="14" t="s">
        <v>39</v>
      </c>
      <c r="E18" s="13" t="s">
        <v>56</v>
      </c>
      <c r="F18" s="23"/>
      <c r="G18" s="23"/>
      <c r="H18" s="23"/>
      <c r="I18" s="24"/>
      <c r="J18" s="25">
        <v>2</v>
      </c>
      <c r="K18" s="26">
        <v>0</v>
      </c>
      <c r="L18" s="27">
        <v>2</v>
      </c>
      <c r="M18" s="28">
        <v>1</v>
      </c>
    </row>
    <row r="19" spans="1:13" s="9" customFormat="1" ht="25.05" customHeight="1">
      <c r="A19" s="10" t="s">
        <v>88</v>
      </c>
      <c r="B19" s="29"/>
      <c r="C19" s="14" t="s">
        <v>56</v>
      </c>
      <c r="F19" s="13" t="s">
        <v>13</v>
      </c>
      <c r="G19" s="23"/>
      <c r="H19" s="23"/>
      <c r="I19" s="24"/>
      <c r="J19" s="25">
        <v>0</v>
      </c>
      <c r="K19" s="26">
        <v>1</v>
      </c>
      <c r="L19" s="27"/>
      <c r="M19" s="28"/>
    </row>
    <row r="20" spans="1:13" s="9" customFormat="1" ht="25.05" customHeight="1">
      <c r="A20" s="10" t="s">
        <v>90</v>
      </c>
      <c r="B20" s="29"/>
      <c r="C20" s="13" t="s">
        <v>13</v>
      </c>
      <c r="D20" s="30" t="s">
        <v>56</v>
      </c>
      <c r="F20" s="14" t="s">
        <v>11</v>
      </c>
      <c r="G20" s="22" t="s">
        <v>13</v>
      </c>
      <c r="H20" s="23"/>
      <c r="I20" s="24"/>
      <c r="J20" s="25">
        <v>2</v>
      </c>
      <c r="K20" s="26">
        <v>1</v>
      </c>
      <c r="L20" s="27">
        <v>0</v>
      </c>
      <c r="M20" s="28">
        <v>1</v>
      </c>
    </row>
    <row r="21" spans="1:13" s="9" customFormat="1" ht="25.05" customHeight="1">
      <c r="A21" s="10" t="s">
        <v>269</v>
      </c>
      <c r="B21" s="29"/>
      <c r="C21" s="23"/>
      <c r="D21" s="22" t="s">
        <v>62</v>
      </c>
      <c r="E21" s="23"/>
      <c r="F21" s="23"/>
      <c r="G21" s="30" t="s">
        <v>13</v>
      </c>
      <c r="H21" s="23"/>
      <c r="I21" s="24"/>
      <c r="J21" s="25"/>
      <c r="K21" s="26"/>
      <c r="L21" s="27">
        <v>1</v>
      </c>
      <c r="M21" s="28">
        <v>0</v>
      </c>
    </row>
    <row r="22" spans="1:13" s="9" customFormat="1" ht="25.05" customHeight="1">
      <c r="A22" s="10"/>
      <c r="B22" s="29"/>
      <c r="C22" s="23"/>
      <c r="D22" s="23"/>
      <c r="E22" s="23"/>
      <c r="F22" s="23"/>
      <c r="G22" s="23"/>
      <c r="H22" s="23"/>
      <c r="I22" s="24"/>
      <c r="J22" s="25"/>
      <c r="K22" s="26"/>
      <c r="L22" s="27"/>
      <c r="M22" s="28"/>
    </row>
    <row r="23" spans="1:13" s="9" customFormat="1" ht="25.05" customHeight="1">
      <c r="A23" s="10"/>
      <c r="B23" s="48"/>
      <c r="C23" s="33"/>
      <c r="D23" s="33"/>
      <c r="E23" s="33"/>
      <c r="F23" s="33"/>
      <c r="G23" s="33"/>
      <c r="H23" s="34"/>
      <c r="I23" s="35"/>
      <c r="J23" s="25"/>
      <c r="K23" s="26"/>
      <c r="L23" s="27"/>
      <c r="M23" s="28"/>
    </row>
    <row r="24" spans="1:13" s="9" customFormat="1" ht="25.05" customHeight="1" thickBot="1">
      <c r="A24" s="10"/>
      <c r="B24" s="36"/>
      <c r="C24" s="37"/>
      <c r="D24" s="37"/>
      <c r="E24" s="37"/>
      <c r="F24" s="37"/>
      <c r="G24" s="37"/>
      <c r="H24" s="38"/>
      <c r="I24" s="39"/>
      <c r="J24" s="25"/>
      <c r="K24" s="26"/>
      <c r="L24" s="27"/>
      <c r="M24" s="28"/>
    </row>
    <row r="25" spans="1:13" s="9" customFormat="1" ht="25.05" customHeight="1">
      <c r="A25" s="40"/>
      <c r="B25" s="41"/>
      <c r="C25" s="42">
        <v>2</v>
      </c>
      <c r="D25" s="42">
        <v>0</v>
      </c>
      <c r="E25" s="42">
        <v>0</v>
      </c>
      <c r="F25" s="42">
        <v>0</v>
      </c>
      <c r="G25" s="42"/>
      <c r="H25" s="42"/>
      <c r="I25" s="42"/>
      <c r="J25" s="354" t="s">
        <v>98</v>
      </c>
      <c r="K25" s="355"/>
      <c r="L25" s="356" t="s">
        <v>101</v>
      </c>
      <c r="M25" s="356"/>
    </row>
    <row r="26" spans="1:13" s="9" customFormat="1" ht="25.05" customHeight="1">
      <c r="A26" s="40"/>
      <c r="B26" s="43"/>
      <c r="C26" s="26">
        <v>1</v>
      </c>
      <c r="D26" s="26">
        <v>0</v>
      </c>
      <c r="E26" s="26">
        <v>2</v>
      </c>
      <c r="F26" s="26">
        <v>1</v>
      </c>
      <c r="G26" s="52"/>
      <c r="H26" s="26"/>
      <c r="I26" s="26"/>
    </row>
    <row r="27" spans="1:13" s="9" customFormat="1" ht="25.05" customHeight="1">
      <c r="A27" s="40"/>
      <c r="B27" s="44">
        <v>0</v>
      </c>
      <c r="C27" s="27">
        <v>1</v>
      </c>
      <c r="D27" s="27">
        <v>2</v>
      </c>
      <c r="E27" s="27"/>
      <c r="F27" s="27"/>
      <c r="G27" s="27">
        <v>1</v>
      </c>
      <c r="H27" s="27"/>
      <c r="I27" s="27"/>
    </row>
    <row r="28" spans="1:13" s="9" customFormat="1" ht="25.05" customHeight="1">
      <c r="A28" s="63"/>
      <c r="B28" s="45">
        <v>2</v>
      </c>
      <c r="C28" s="28">
        <v>1</v>
      </c>
      <c r="D28" s="28">
        <v>2</v>
      </c>
      <c r="E28" s="28"/>
      <c r="F28" s="28"/>
      <c r="G28" s="28">
        <v>1</v>
      </c>
      <c r="H28" s="28"/>
      <c r="I28" s="28"/>
    </row>
    <row r="30" spans="1:13" ht="16.2" thickBot="1"/>
    <row r="31" spans="1:13" s="9" customFormat="1" ht="40.950000000000003" customHeight="1" thickBot="1">
      <c r="A31" s="64" t="s">
        <v>99</v>
      </c>
      <c r="B31" s="2" t="s">
        <v>67</v>
      </c>
      <c r="C31" s="2" t="s">
        <v>68</v>
      </c>
      <c r="D31" s="2" t="s">
        <v>69</v>
      </c>
      <c r="E31" s="2" t="s">
        <v>70</v>
      </c>
      <c r="F31" s="2" t="s">
        <v>71</v>
      </c>
      <c r="G31" s="2" t="s">
        <v>72</v>
      </c>
      <c r="H31" s="2" t="s">
        <v>73</v>
      </c>
      <c r="I31" s="2" t="s">
        <v>74</v>
      </c>
      <c r="J31" s="5" t="s">
        <v>8</v>
      </c>
      <c r="K31" s="6" t="s">
        <v>51</v>
      </c>
      <c r="L31" s="7" t="s">
        <v>7</v>
      </c>
      <c r="M31" s="8" t="s">
        <v>8</v>
      </c>
    </row>
    <row r="32" spans="1:13" s="9" customFormat="1" ht="25.05" customHeight="1">
      <c r="A32" s="10" t="s">
        <v>53</v>
      </c>
      <c r="B32" s="11" t="s">
        <v>13</v>
      </c>
      <c r="C32" s="15"/>
      <c r="D32" s="15"/>
      <c r="F32" s="12" t="s">
        <v>11</v>
      </c>
      <c r="H32" s="15"/>
      <c r="I32" s="16"/>
      <c r="J32" s="17"/>
      <c r="K32" s="18"/>
      <c r="L32" s="19">
        <v>2</v>
      </c>
      <c r="M32" s="20">
        <v>1</v>
      </c>
    </row>
    <row r="33" spans="1:13" s="9" customFormat="1" ht="25.05" customHeight="1">
      <c r="A33" s="10" t="s">
        <v>54</v>
      </c>
      <c r="B33" s="21" t="s">
        <v>62</v>
      </c>
      <c r="C33" s="23"/>
      <c r="D33" s="23"/>
      <c r="E33" s="47" t="s">
        <v>56</v>
      </c>
      <c r="F33" s="22" t="s">
        <v>22</v>
      </c>
      <c r="G33" s="332"/>
      <c r="H33" s="14" t="s">
        <v>100</v>
      </c>
      <c r="I33" s="24"/>
      <c r="J33" s="25">
        <v>2</v>
      </c>
      <c r="K33" s="26">
        <v>0</v>
      </c>
      <c r="L33" s="27">
        <v>0</v>
      </c>
      <c r="M33" s="28">
        <v>0</v>
      </c>
    </row>
    <row r="34" spans="1:13" s="9" customFormat="1" ht="25.05" customHeight="1">
      <c r="A34" s="32" t="s">
        <v>57</v>
      </c>
      <c r="C34" s="23"/>
      <c r="D34" s="22" t="s">
        <v>41</v>
      </c>
      <c r="E34" s="30" t="s">
        <v>13</v>
      </c>
      <c r="F34" s="23"/>
      <c r="G34" s="14" t="s">
        <v>39</v>
      </c>
      <c r="H34" s="23"/>
      <c r="I34" s="24"/>
      <c r="J34" s="25">
        <v>2</v>
      </c>
      <c r="K34" s="26"/>
      <c r="L34" s="27">
        <v>1</v>
      </c>
      <c r="M34" s="28">
        <v>1</v>
      </c>
    </row>
    <row r="35" spans="1:13" s="9" customFormat="1" ht="25.05" customHeight="1">
      <c r="A35" s="32" t="s">
        <v>58</v>
      </c>
      <c r="B35" s="117" t="s">
        <v>10</v>
      </c>
      <c r="C35" s="23"/>
      <c r="D35" s="30" t="s">
        <v>14</v>
      </c>
      <c r="E35" s="22" t="s">
        <v>39</v>
      </c>
      <c r="F35" s="23"/>
      <c r="G35" s="47" t="s">
        <v>10</v>
      </c>
      <c r="H35" s="23"/>
      <c r="I35" s="24"/>
      <c r="J35" s="25">
        <v>0</v>
      </c>
      <c r="K35" s="26">
        <v>0</v>
      </c>
      <c r="L35" s="27">
        <v>2</v>
      </c>
      <c r="M35" s="28">
        <v>2</v>
      </c>
    </row>
    <row r="36" spans="1:13" s="9" customFormat="1" ht="25.05" customHeight="1">
      <c r="A36" s="32" t="s">
        <v>59</v>
      </c>
      <c r="B36" s="118" t="s">
        <v>10</v>
      </c>
      <c r="C36" s="23"/>
      <c r="D36" s="23"/>
      <c r="E36" s="23"/>
      <c r="F36" s="23"/>
      <c r="G36" s="23"/>
      <c r="H36" s="23"/>
      <c r="I36" s="24"/>
      <c r="J36" s="25"/>
      <c r="K36" s="26">
        <v>0</v>
      </c>
      <c r="L36" s="27"/>
      <c r="M36" s="28"/>
    </row>
    <row r="37" spans="1:13" s="9" customFormat="1" ht="25.05" customHeight="1">
      <c r="A37" s="10" t="s">
        <v>61</v>
      </c>
      <c r="B37" s="29"/>
      <c r="C37" s="23"/>
      <c r="D37" s="23"/>
      <c r="E37" s="14" t="s">
        <v>62</v>
      </c>
      <c r="F37" s="23"/>
      <c r="G37" s="23"/>
      <c r="H37" s="47" t="s">
        <v>14</v>
      </c>
      <c r="I37" s="24"/>
      <c r="J37" s="25">
        <v>0</v>
      </c>
      <c r="K37" s="26">
        <v>2</v>
      </c>
      <c r="L37" s="27"/>
      <c r="M37" s="28"/>
    </row>
    <row r="38" spans="1:13" s="9" customFormat="1" ht="25.05" customHeight="1">
      <c r="A38" s="10" t="s">
        <v>63</v>
      </c>
      <c r="B38" s="48"/>
      <c r="C38" s="33"/>
      <c r="D38" s="33"/>
      <c r="E38" s="33"/>
      <c r="F38" s="33"/>
      <c r="G38" s="33"/>
      <c r="H38" s="34"/>
      <c r="I38" s="35"/>
      <c r="J38" s="25"/>
      <c r="K38" s="26"/>
      <c r="L38" s="27"/>
      <c r="M38" s="28"/>
    </row>
    <row r="39" spans="1:13" s="9" customFormat="1" ht="25.05" customHeight="1" thickBot="1">
      <c r="A39" s="10" t="s">
        <v>64</v>
      </c>
      <c r="B39" s="36"/>
      <c r="C39" s="37"/>
      <c r="D39" s="37"/>
      <c r="E39" s="37"/>
      <c r="F39" s="37"/>
      <c r="G39" s="37"/>
      <c r="H39" s="38"/>
      <c r="I39" s="39"/>
      <c r="J39" s="25"/>
      <c r="K39" s="26"/>
      <c r="L39" s="27"/>
      <c r="M39" s="28"/>
    </row>
    <row r="40" spans="1:13" s="9" customFormat="1" ht="25.05" customHeight="1">
      <c r="A40" s="40"/>
      <c r="B40" s="41">
        <v>2</v>
      </c>
      <c r="C40" s="42"/>
      <c r="D40" s="42"/>
      <c r="E40" s="42">
        <v>2</v>
      </c>
      <c r="F40" s="42"/>
      <c r="G40" s="42">
        <v>0</v>
      </c>
      <c r="H40" s="42">
        <v>0</v>
      </c>
      <c r="I40" s="42"/>
      <c r="J40" s="354" t="s">
        <v>101</v>
      </c>
      <c r="K40" s="355"/>
      <c r="L40" s="356" t="s">
        <v>24</v>
      </c>
      <c r="M40" s="356"/>
    </row>
    <row r="41" spans="1:13" s="9" customFormat="1" ht="25.05" customHeight="1">
      <c r="A41" s="40"/>
      <c r="B41" s="43">
        <v>2</v>
      </c>
      <c r="C41" s="26"/>
      <c r="D41" s="26"/>
      <c r="E41" s="26">
        <v>2</v>
      </c>
      <c r="F41" s="26"/>
      <c r="G41" s="52">
        <v>2</v>
      </c>
      <c r="H41" s="26">
        <v>0</v>
      </c>
      <c r="I41" s="26"/>
    </row>
    <row r="42" spans="1:13" s="9" customFormat="1" ht="25.05" customHeight="1">
      <c r="A42" s="40"/>
      <c r="B42" s="44">
        <v>2</v>
      </c>
      <c r="C42" s="27"/>
      <c r="D42" s="27">
        <v>0</v>
      </c>
      <c r="E42" s="27">
        <v>1</v>
      </c>
      <c r="F42" s="27">
        <v>0</v>
      </c>
      <c r="G42" s="27"/>
      <c r="H42" s="27"/>
      <c r="I42" s="27"/>
    </row>
    <row r="43" spans="1:13" s="9" customFormat="1" ht="25.05" customHeight="1">
      <c r="A43" s="63"/>
      <c r="B43" s="45">
        <v>1</v>
      </c>
      <c r="C43" s="28"/>
      <c r="D43" s="28">
        <v>1</v>
      </c>
      <c r="E43" s="28">
        <v>0</v>
      </c>
      <c r="F43" s="28">
        <v>2</v>
      </c>
      <c r="G43" s="28"/>
      <c r="H43" s="28"/>
      <c r="I43" s="28"/>
    </row>
    <row r="45" spans="1:13" ht="16.2" thickBot="1"/>
    <row r="46" spans="1:13" s="9" customFormat="1" ht="40.950000000000003" customHeight="1" thickBot="1">
      <c r="A46" s="1" t="s">
        <v>102</v>
      </c>
      <c r="B46" s="339" t="s">
        <v>272</v>
      </c>
      <c r="C46" s="2" t="s">
        <v>27</v>
      </c>
      <c r="D46" s="2" t="s">
        <v>28</v>
      </c>
      <c r="E46" s="2" t="s">
        <v>29</v>
      </c>
      <c r="F46" s="2" t="s">
        <v>30</v>
      </c>
      <c r="G46" s="2" t="s">
        <v>31</v>
      </c>
      <c r="H46" s="2" t="s">
        <v>32</v>
      </c>
      <c r="I46" s="4"/>
      <c r="J46" s="5" t="s">
        <v>52</v>
      </c>
      <c r="K46" s="6" t="s">
        <v>7</v>
      </c>
      <c r="L46" s="7" t="s">
        <v>7</v>
      </c>
      <c r="M46" s="8" t="s">
        <v>8</v>
      </c>
    </row>
    <row r="47" spans="1:13" s="9" customFormat="1" ht="25.05" customHeight="1">
      <c r="A47" s="10" t="s">
        <v>9</v>
      </c>
      <c r="B47" s="332"/>
      <c r="C47" s="12"/>
      <c r="D47" s="67" t="s">
        <v>36</v>
      </c>
      <c r="E47" s="14" t="s">
        <v>36</v>
      </c>
      <c r="F47" s="15"/>
      <c r="G47" s="15"/>
      <c r="H47" s="15"/>
      <c r="I47" s="16"/>
      <c r="J47" s="17">
        <v>2</v>
      </c>
      <c r="K47" s="18">
        <v>2</v>
      </c>
      <c r="L47" s="19"/>
      <c r="M47" s="20"/>
    </row>
    <row r="48" spans="1:13" s="9" customFormat="1" ht="25.05" customHeight="1">
      <c r="A48" s="10" t="s">
        <v>12</v>
      </c>
      <c r="B48" s="21"/>
      <c r="D48" s="14" t="s">
        <v>13</v>
      </c>
      <c r="E48" s="47" t="s">
        <v>41</v>
      </c>
      <c r="F48" s="23"/>
      <c r="G48" s="23"/>
      <c r="H48" s="23"/>
      <c r="I48" s="24"/>
      <c r="J48" s="25">
        <v>1</v>
      </c>
      <c r="K48" s="26">
        <v>1</v>
      </c>
      <c r="L48" s="27"/>
      <c r="M48" s="28"/>
    </row>
    <row r="49" spans="1:13" s="9" customFormat="1" ht="25.05" customHeight="1">
      <c r="A49" s="337" t="s">
        <v>15</v>
      </c>
      <c r="B49" s="29"/>
      <c r="C49" s="23"/>
      <c r="D49" s="22" t="s">
        <v>39</v>
      </c>
      <c r="E49" s="30" t="s">
        <v>39</v>
      </c>
      <c r="F49" s="23"/>
      <c r="G49" s="23"/>
      <c r="H49" s="23"/>
      <c r="I49" s="24"/>
      <c r="J49" s="25"/>
      <c r="K49" s="26"/>
      <c r="L49" s="27">
        <v>2</v>
      </c>
      <c r="M49" s="28">
        <v>2</v>
      </c>
    </row>
    <row r="50" spans="1:13" s="9" customFormat="1" ht="25.05" customHeight="1" thickBot="1">
      <c r="A50" s="10" t="s">
        <v>16</v>
      </c>
      <c r="B50" s="29"/>
      <c r="C50" s="23"/>
      <c r="D50" s="332"/>
      <c r="E50" s="332"/>
      <c r="F50" s="23"/>
      <c r="G50" s="23"/>
      <c r="H50" s="23"/>
      <c r="I50" s="24"/>
      <c r="J50" s="25"/>
      <c r="K50" s="26"/>
      <c r="L50" s="27"/>
      <c r="M50" s="28"/>
    </row>
    <row r="51" spans="1:13" s="9" customFormat="1" ht="25.05" customHeight="1">
      <c r="A51" s="337" t="s">
        <v>17</v>
      </c>
      <c r="B51" s="11" t="s">
        <v>100</v>
      </c>
      <c r="C51" s="14" t="s">
        <v>302</v>
      </c>
      <c r="D51" s="23"/>
      <c r="E51" s="23"/>
      <c r="F51" s="23"/>
      <c r="G51" s="74"/>
      <c r="H51" s="47" t="s">
        <v>14</v>
      </c>
      <c r="I51" s="24"/>
      <c r="J51" s="25">
        <v>0</v>
      </c>
      <c r="K51" s="26">
        <v>2</v>
      </c>
      <c r="L51" s="27">
        <v>2</v>
      </c>
      <c r="M51" s="28">
        <v>2</v>
      </c>
    </row>
    <row r="52" spans="1:13" s="9" customFormat="1" ht="25.05" customHeight="1">
      <c r="A52" s="10" t="s">
        <v>20</v>
      </c>
      <c r="B52" s="29"/>
      <c r="C52" s="23"/>
      <c r="D52" s="23"/>
      <c r="E52" s="23"/>
      <c r="F52" s="23"/>
      <c r="G52" s="23"/>
      <c r="H52" s="23"/>
      <c r="I52" s="24"/>
      <c r="J52" s="25"/>
      <c r="K52" s="26"/>
      <c r="L52" s="27"/>
      <c r="M52" s="28"/>
    </row>
    <row r="53" spans="1:13" s="9" customFormat="1" ht="25.05" customHeight="1">
      <c r="A53" s="338" t="s">
        <v>21</v>
      </c>
      <c r="B53" s="49"/>
      <c r="C53" s="22" t="s">
        <v>62</v>
      </c>
      <c r="D53" s="30" t="s">
        <v>62</v>
      </c>
      <c r="E53" s="33"/>
      <c r="F53" s="33"/>
      <c r="G53" s="33"/>
      <c r="H53" s="34"/>
      <c r="I53" s="35"/>
      <c r="J53" s="25"/>
      <c r="K53" s="26"/>
      <c r="L53" s="27">
        <v>0</v>
      </c>
      <c r="M53" s="28">
        <v>0</v>
      </c>
    </row>
    <row r="54" spans="1:13" s="9" customFormat="1" ht="25.05" customHeight="1" thickBot="1">
      <c r="A54" s="337" t="s">
        <v>23</v>
      </c>
      <c r="B54" s="120" t="s">
        <v>303</v>
      </c>
      <c r="C54" s="121" t="s">
        <v>104</v>
      </c>
      <c r="D54" s="332"/>
      <c r="E54" s="22" t="s">
        <v>56</v>
      </c>
      <c r="F54" s="37"/>
      <c r="G54" s="37"/>
      <c r="H54" s="38"/>
      <c r="I54" s="39"/>
      <c r="J54" s="25">
        <v>0</v>
      </c>
      <c r="K54" s="26">
        <v>0</v>
      </c>
      <c r="L54" s="27">
        <v>1</v>
      </c>
      <c r="M54" s="28">
        <v>0</v>
      </c>
    </row>
    <row r="55" spans="1:13" s="9" customFormat="1" ht="25.05" customHeight="1">
      <c r="A55" s="40"/>
      <c r="B55" s="41">
        <v>2</v>
      </c>
      <c r="C55" s="42">
        <v>2</v>
      </c>
      <c r="D55" s="42">
        <v>1</v>
      </c>
      <c r="E55" s="42">
        <v>0</v>
      </c>
      <c r="F55" s="42"/>
      <c r="G55" s="42"/>
      <c r="H55" s="42"/>
      <c r="I55" s="42"/>
      <c r="J55" s="354" t="s">
        <v>105</v>
      </c>
      <c r="K55" s="355"/>
      <c r="L55" s="356" t="s">
        <v>24</v>
      </c>
      <c r="M55" s="356"/>
    </row>
    <row r="56" spans="1:13" s="9" customFormat="1" ht="25.05" customHeight="1">
      <c r="A56" s="40"/>
      <c r="B56" s="50"/>
      <c r="C56" s="51">
        <v>2</v>
      </c>
      <c r="D56" s="51">
        <v>0</v>
      </c>
      <c r="E56" s="51">
        <v>1</v>
      </c>
      <c r="F56" s="51"/>
      <c r="G56" s="52"/>
      <c r="H56" s="51">
        <v>0</v>
      </c>
      <c r="I56" s="51"/>
    </row>
    <row r="57" spans="1:13" s="9" customFormat="1" ht="25.05" customHeight="1">
      <c r="A57" s="53"/>
      <c r="B57" s="27">
        <v>1</v>
      </c>
      <c r="C57" s="27">
        <v>0</v>
      </c>
      <c r="D57" s="27">
        <v>2</v>
      </c>
      <c r="E57" s="27">
        <v>0</v>
      </c>
      <c r="F57" s="27"/>
      <c r="G57" s="27"/>
      <c r="H57" s="27"/>
      <c r="I57" s="27"/>
    </row>
    <row r="58" spans="1:13" s="9" customFormat="1" ht="25.05" customHeight="1">
      <c r="A58" s="40"/>
      <c r="B58" s="45">
        <v>0</v>
      </c>
      <c r="C58" s="28">
        <v>2</v>
      </c>
      <c r="D58" s="28">
        <v>0</v>
      </c>
      <c r="E58" s="28">
        <v>2</v>
      </c>
      <c r="F58" s="28"/>
      <c r="G58" s="28"/>
      <c r="H58" s="28"/>
      <c r="I58" s="28"/>
    </row>
  </sheetData>
  <mergeCells count="8">
    <mergeCell ref="J55:K55"/>
    <mergeCell ref="L55:M55"/>
    <mergeCell ref="J10:K10"/>
    <mergeCell ref="L10:M10"/>
    <mergeCell ref="J25:K25"/>
    <mergeCell ref="L25:M25"/>
    <mergeCell ref="J40:K40"/>
    <mergeCell ref="L40:M4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8"/>
  <sheetViews>
    <sheetView topLeftCell="A11" zoomScaleNormal="100" workbookViewId="0">
      <selection activeCell="O15" sqref="O15"/>
    </sheetView>
  </sheetViews>
  <sheetFormatPr defaultColWidth="11.19921875" defaultRowHeight="15.6"/>
  <cols>
    <col min="1" max="1" width="23.796875" customWidth="1"/>
    <col min="6" max="6" width="13.796875" customWidth="1"/>
  </cols>
  <sheetData>
    <row r="1" spans="1:13" s="9" customFormat="1" ht="40.950000000000003" customHeight="1" thickBot="1">
      <c r="A1" s="64" t="s">
        <v>106</v>
      </c>
      <c r="B1" s="54" t="s">
        <v>276</v>
      </c>
      <c r="C1" s="54" t="s">
        <v>46</v>
      </c>
      <c r="D1" s="54" t="s">
        <v>47</v>
      </c>
      <c r="E1" s="54" t="s">
        <v>48</v>
      </c>
      <c r="F1" s="54" t="s">
        <v>49</v>
      </c>
      <c r="G1" s="54" t="s">
        <v>50</v>
      </c>
      <c r="H1" s="2"/>
      <c r="I1" s="2"/>
      <c r="J1" s="5" t="s">
        <v>8</v>
      </c>
      <c r="K1" s="6" t="s">
        <v>75</v>
      </c>
      <c r="L1" s="7" t="s">
        <v>7</v>
      </c>
      <c r="M1" s="8" t="s">
        <v>52</v>
      </c>
    </row>
    <row r="2" spans="1:13" s="9" customFormat="1" ht="25.05" customHeight="1" thickBot="1">
      <c r="A2" s="340" t="s">
        <v>1</v>
      </c>
      <c r="B2" s="332"/>
      <c r="C2" s="332"/>
      <c r="D2" s="47" t="s">
        <v>14</v>
      </c>
      <c r="E2" s="15"/>
      <c r="F2" s="15"/>
      <c r="G2" s="15"/>
      <c r="H2" s="15"/>
      <c r="I2" s="16"/>
      <c r="J2" s="17"/>
      <c r="K2" s="18">
        <v>2</v>
      </c>
      <c r="L2" s="19"/>
      <c r="M2" s="20"/>
    </row>
    <row r="3" spans="1:13" s="9" customFormat="1" ht="25.05" customHeight="1">
      <c r="A3" s="122" t="s">
        <v>2</v>
      </c>
      <c r="B3" s="21" t="s">
        <v>36</v>
      </c>
      <c r="C3" s="332"/>
      <c r="D3" s="332"/>
      <c r="E3" s="47" t="s">
        <v>56</v>
      </c>
      <c r="F3" s="322" t="s">
        <v>10</v>
      </c>
      <c r="G3" s="14" t="s">
        <v>100</v>
      </c>
      <c r="H3" s="23"/>
      <c r="I3" s="24"/>
      <c r="J3" s="25">
        <v>2</v>
      </c>
      <c r="K3" s="26">
        <v>0</v>
      </c>
      <c r="L3" s="27">
        <v>2</v>
      </c>
      <c r="M3" s="28">
        <v>0</v>
      </c>
    </row>
    <row r="4" spans="1:13" s="9" customFormat="1" ht="25.05" customHeight="1">
      <c r="A4" s="122" t="s">
        <v>3</v>
      </c>
      <c r="B4" s="29"/>
      <c r="C4" s="14" t="s">
        <v>62</v>
      </c>
      <c r="D4" s="22" t="s">
        <v>39</v>
      </c>
      <c r="E4" s="30" t="s">
        <v>11</v>
      </c>
      <c r="G4" s="23"/>
      <c r="H4" s="23"/>
      <c r="I4" s="24"/>
      <c r="J4" s="25">
        <v>0</v>
      </c>
      <c r="K4" s="26"/>
      <c r="L4" s="27">
        <v>2</v>
      </c>
      <c r="M4" s="28">
        <v>2</v>
      </c>
    </row>
    <row r="5" spans="1:13" s="9" customFormat="1" ht="25.05" customHeight="1" thickBot="1">
      <c r="A5" s="122" t="s">
        <v>4</v>
      </c>
      <c r="B5" s="29"/>
      <c r="C5" s="47" t="s">
        <v>107</v>
      </c>
      <c r="D5" s="332"/>
      <c r="F5" s="14" t="s">
        <v>13</v>
      </c>
      <c r="G5" s="23"/>
      <c r="H5" s="23"/>
      <c r="I5" s="24"/>
      <c r="J5" s="25">
        <v>1</v>
      </c>
      <c r="K5" s="26">
        <v>2</v>
      </c>
      <c r="L5" s="27"/>
      <c r="M5" s="28"/>
    </row>
    <row r="6" spans="1:13" s="9" customFormat="1" ht="25.05" customHeight="1">
      <c r="A6" s="122" t="s">
        <v>5</v>
      </c>
      <c r="B6" s="11" t="s">
        <v>10</v>
      </c>
      <c r="C6" s="21" t="s">
        <v>56</v>
      </c>
      <c r="D6" s="332"/>
      <c r="E6" s="14" t="s">
        <v>41</v>
      </c>
      <c r="F6" s="26" t="s">
        <v>39</v>
      </c>
      <c r="G6" s="23"/>
      <c r="H6" s="23"/>
      <c r="I6" s="24"/>
      <c r="J6" s="25">
        <v>1</v>
      </c>
      <c r="K6" s="26">
        <v>2</v>
      </c>
      <c r="L6" s="27">
        <v>0</v>
      </c>
      <c r="M6" s="28">
        <v>0</v>
      </c>
    </row>
    <row r="7" spans="1:13" s="9" customFormat="1" ht="25.05" customHeight="1">
      <c r="A7" s="122" t="s">
        <v>6</v>
      </c>
      <c r="C7" s="23"/>
      <c r="D7" s="30" t="s">
        <v>41</v>
      </c>
      <c r="E7" s="22" t="s">
        <v>41</v>
      </c>
      <c r="F7" s="23"/>
      <c r="G7" s="23"/>
      <c r="H7" s="23"/>
      <c r="I7" s="24"/>
      <c r="J7" s="25"/>
      <c r="K7" s="26"/>
      <c r="L7" s="27">
        <v>1</v>
      </c>
      <c r="M7" s="28">
        <v>1</v>
      </c>
    </row>
    <row r="8" spans="1:13" s="9" customFormat="1" ht="25.05" customHeight="1">
      <c r="A8" s="122"/>
      <c r="B8" s="48"/>
      <c r="C8" s="33"/>
      <c r="D8" s="33"/>
      <c r="E8" s="33"/>
      <c r="F8" s="33"/>
      <c r="G8" s="33"/>
      <c r="H8" s="34"/>
      <c r="I8" s="35"/>
      <c r="J8" s="25"/>
      <c r="K8" s="26"/>
      <c r="L8" s="27"/>
      <c r="M8" s="28"/>
    </row>
    <row r="9" spans="1:13" s="9" customFormat="1" ht="25.05" customHeight="1" thickBot="1">
      <c r="A9" s="46"/>
      <c r="B9" s="36"/>
      <c r="C9" s="37"/>
      <c r="D9" s="37"/>
      <c r="E9" s="37"/>
      <c r="F9" s="37"/>
      <c r="G9" s="37"/>
      <c r="H9" s="38"/>
      <c r="I9" s="39"/>
      <c r="J9" s="25"/>
      <c r="K9" s="26"/>
      <c r="L9" s="27"/>
      <c r="M9" s="28"/>
    </row>
    <row r="10" spans="1:13" s="9" customFormat="1" ht="25.05" customHeight="1">
      <c r="A10" s="40"/>
      <c r="B10" s="41"/>
      <c r="C10" s="42">
        <v>2</v>
      </c>
      <c r="D10" s="42"/>
      <c r="E10" s="42">
        <v>1</v>
      </c>
      <c r="F10" s="42">
        <v>1</v>
      </c>
      <c r="G10" s="42">
        <v>0</v>
      </c>
      <c r="H10" s="42"/>
      <c r="I10" s="42"/>
      <c r="J10" s="354" t="s">
        <v>98</v>
      </c>
      <c r="K10" s="355"/>
      <c r="L10" s="356" t="s">
        <v>105</v>
      </c>
      <c r="M10" s="356"/>
    </row>
    <row r="11" spans="1:13" s="9" customFormat="1" ht="25.05" customHeight="1">
      <c r="A11" s="40"/>
      <c r="B11" s="43"/>
      <c r="C11" s="26">
        <v>0</v>
      </c>
      <c r="D11" s="26">
        <v>0</v>
      </c>
      <c r="E11" s="26">
        <v>2</v>
      </c>
      <c r="F11" s="26">
        <v>0</v>
      </c>
      <c r="G11" s="52"/>
      <c r="H11" s="26"/>
      <c r="I11" s="26"/>
    </row>
    <row r="12" spans="1:13" s="9" customFormat="1" ht="25.05" customHeight="1">
      <c r="A12" s="40"/>
      <c r="B12" s="44">
        <v>0</v>
      </c>
      <c r="C12" s="27">
        <v>2</v>
      </c>
      <c r="D12" s="27">
        <v>1</v>
      </c>
      <c r="E12" s="27">
        <v>0</v>
      </c>
      <c r="F12" s="27"/>
      <c r="G12" s="27"/>
      <c r="H12" s="27"/>
      <c r="I12" s="27"/>
    </row>
    <row r="13" spans="1:13" s="9" customFormat="1" ht="25.05" customHeight="1">
      <c r="A13" s="63"/>
      <c r="B13" s="45">
        <v>2</v>
      </c>
      <c r="C13" s="28"/>
      <c r="D13" s="28">
        <v>0</v>
      </c>
      <c r="E13" s="28">
        <v>1</v>
      </c>
      <c r="F13" s="28">
        <v>2</v>
      </c>
      <c r="G13" s="28"/>
      <c r="H13" s="28"/>
      <c r="I13" s="28"/>
    </row>
    <row r="15" spans="1:13" ht="16.2" thickBot="1"/>
    <row r="16" spans="1:13" s="9" customFormat="1" ht="40.950000000000003" customHeight="1" thickBot="1">
      <c r="A16" s="64" t="s">
        <v>108</v>
      </c>
      <c r="B16" s="2" t="s">
        <v>76</v>
      </c>
      <c r="C16" s="2" t="s">
        <v>78</v>
      </c>
      <c r="D16" s="2" t="s">
        <v>79</v>
      </c>
      <c r="E16" s="2" t="s">
        <v>80</v>
      </c>
      <c r="F16" s="2" t="s">
        <v>277</v>
      </c>
      <c r="G16" s="65" t="s">
        <v>268</v>
      </c>
      <c r="H16" s="74"/>
      <c r="I16" s="74"/>
      <c r="J16" s="5" t="s">
        <v>109</v>
      </c>
      <c r="K16" s="6" t="s">
        <v>8</v>
      </c>
      <c r="L16" s="7" t="s">
        <v>51</v>
      </c>
      <c r="M16" s="8" t="s">
        <v>7</v>
      </c>
    </row>
    <row r="17" spans="1:13" s="9" customFormat="1" ht="25.05" customHeight="1">
      <c r="A17" s="46" t="s">
        <v>34</v>
      </c>
      <c r="B17" s="11" t="s">
        <v>39</v>
      </c>
      <c r="C17" s="12" t="s">
        <v>41</v>
      </c>
      <c r="D17" s="67" t="s">
        <v>56</v>
      </c>
      <c r="E17" s="123" t="s">
        <v>56</v>
      </c>
      <c r="G17" s="15"/>
      <c r="H17" s="15"/>
      <c r="I17" s="16"/>
      <c r="J17" s="17">
        <v>0</v>
      </c>
      <c r="K17" s="18">
        <v>0</v>
      </c>
      <c r="L17" s="19">
        <v>1</v>
      </c>
      <c r="M17" s="20">
        <v>2</v>
      </c>
    </row>
    <row r="18" spans="1:13" s="9" customFormat="1" ht="25.05" customHeight="1">
      <c r="A18" s="46" t="s">
        <v>35</v>
      </c>
      <c r="D18" s="14" t="s">
        <v>13</v>
      </c>
      <c r="E18" s="47" t="s">
        <v>36</v>
      </c>
      <c r="F18" s="23"/>
      <c r="G18" s="23"/>
      <c r="H18" s="23"/>
      <c r="I18" s="24"/>
      <c r="J18" s="25">
        <v>1</v>
      </c>
      <c r="K18" s="26">
        <v>2</v>
      </c>
      <c r="L18" s="27"/>
      <c r="M18" s="28"/>
    </row>
    <row r="19" spans="1:13" s="9" customFormat="1" ht="25.05" customHeight="1">
      <c r="A19" s="10" t="s">
        <v>37</v>
      </c>
      <c r="B19" s="70" t="s">
        <v>13</v>
      </c>
      <c r="C19" s="14" t="s">
        <v>62</v>
      </c>
      <c r="D19" s="22" t="s">
        <v>41</v>
      </c>
      <c r="F19" s="23"/>
      <c r="G19" s="30" t="s">
        <v>60</v>
      </c>
      <c r="H19" s="23"/>
      <c r="I19" s="24"/>
      <c r="J19" s="25">
        <v>0</v>
      </c>
      <c r="K19" s="26">
        <v>1</v>
      </c>
      <c r="L19" s="27">
        <v>0</v>
      </c>
      <c r="M19" s="28">
        <v>1</v>
      </c>
    </row>
    <row r="20" spans="1:13" s="9" customFormat="1" ht="25.05" customHeight="1">
      <c r="A20" s="46" t="s">
        <v>38</v>
      </c>
      <c r="B20" s="71" t="s">
        <v>60</v>
      </c>
      <c r="C20" s="47" t="s">
        <v>41</v>
      </c>
      <c r="D20" s="30" t="s">
        <v>56</v>
      </c>
      <c r="E20" s="22" t="s">
        <v>39</v>
      </c>
      <c r="F20" s="23"/>
      <c r="H20" s="23"/>
      <c r="I20" s="24"/>
      <c r="J20" s="25">
        <v>0</v>
      </c>
      <c r="K20" s="26">
        <v>1</v>
      </c>
      <c r="L20" s="27">
        <v>0</v>
      </c>
      <c r="M20" s="28">
        <v>2</v>
      </c>
    </row>
    <row r="21" spans="1:13" s="9" customFormat="1" ht="25.05" customHeight="1">
      <c r="A21" s="46" t="s">
        <v>40</v>
      </c>
      <c r="B21" s="21" t="s">
        <v>13</v>
      </c>
      <c r="C21" s="22" t="s">
        <v>62</v>
      </c>
      <c r="D21" s="23"/>
      <c r="E21" s="23"/>
      <c r="F21" s="23"/>
      <c r="G21" s="23"/>
      <c r="H21" s="23"/>
      <c r="I21" s="24"/>
      <c r="J21" s="25"/>
      <c r="K21" s="26"/>
      <c r="L21" s="27">
        <v>1</v>
      </c>
      <c r="M21" s="28">
        <v>0</v>
      </c>
    </row>
    <row r="22" spans="1:13" s="9" customFormat="1" ht="25.05" customHeight="1">
      <c r="A22" s="46" t="s">
        <v>42</v>
      </c>
      <c r="B22" s="29"/>
      <c r="C22" s="23"/>
      <c r="D22" s="23"/>
      <c r="E22" s="23"/>
      <c r="F22" s="23"/>
      <c r="G22" s="23"/>
      <c r="H22" s="23"/>
      <c r="I22" s="24"/>
      <c r="J22" s="25"/>
      <c r="K22" s="26"/>
      <c r="L22" s="27"/>
      <c r="M22" s="28"/>
    </row>
    <row r="23" spans="1:13" s="9" customFormat="1" ht="25.05" customHeight="1">
      <c r="A23" s="32"/>
      <c r="B23" s="48"/>
      <c r="C23" s="33"/>
      <c r="D23" s="33"/>
      <c r="E23" s="33"/>
      <c r="F23" s="33"/>
      <c r="G23" s="33"/>
      <c r="H23" s="34"/>
      <c r="I23" s="35"/>
      <c r="J23" s="25"/>
      <c r="K23" s="26"/>
      <c r="L23" s="27"/>
      <c r="M23" s="28"/>
    </row>
    <row r="24" spans="1:13" s="9" customFormat="1" ht="25.05" customHeight="1" thickBot="1">
      <c r="A24" s="10"/>
      <c r="B24" s="36"/>
      <c r="C24" s="37"/>
      <c r="D24" s="37"/>
      <c r="E24" s="37"/>
      <c r="F24" s="37"/>
      <c r="G24" s="37"/>
      <c r="H24" s="38"/>
      <c r="I24" s="39"/>
      <c r="J24" s="25"/>
      <c r="K24" s="26"/>
      <c r="L24" s="27"/>
      <c r="M24" s="28"/>
    </row>
    <row r="25" spans="1:13" s="9" customFormat="1" ht="25.05" customHeight="1">
      <c r="A25" s="40"/>
      <c r="B25" s="41">
        <v>2</v>
      </c>
      <c r="C25" s="42">
        <v>2</v>
      </c>
      <c r="D25" s="42">
        <v>1</v>
      </c>
      <c r="E25" s="42">
        <v>2</v>
      </c>
      <c r="F25" s="42"/>
      <c r="G25" s="42"/>
      <c r="H25" s="42"/>
      <c r="I25" s="42"/>
      <c r="J25" s="354" t="s">
        <v>65</v>
      </c>
      <c r="K25" s="355"/>
      <c r="L25" s="356" t="s">
        <v>91</v>
      </c>
      <c r="M25" s="356"/>
    </row>
    <row r="26" spans="1:13" s="9" customFormat="1" ht="25.05" customHeight="1">
      <c r="A26" s="40"/>
      <c r="B26" s="43">
        <v>1</v>
      </c>
      <c r="C26" s="26">
        <v>1</v>
      </c>
      <c r="D26" s="26">
        <v>2</v>
      </c>
      <c r="E26" s="26">
        <v>0</v>
      </c>
      <c r="F26" s="26"/>
      <c r="G26" s="52"/>
      <c r="H26" s="26"/>
      <c r="I26" s="26"/>
    </row>
    <row r="27" spans="1:13" s="9" customFormat="1" ht="25.05" customHeight="1">
      <c r="A27" s="40"/>
      <c r="B27" s="44">
        <v>1</v>
      </c>
      <c r="C27" s="27">
        <v>1</v>
      </c>
      <c r="D27" s="27">
        <v>2</v>
      </c>
      <c r="E27" s="27"/>
      <c r="F27" s="27"/>
      <c r="G27" s="27">
        <v>2</v>
      </c>
      <c r="H27" s="27"/>
      <c r="I27" s="27"/>
    </row>
    <row r="28" spans="1:13" s="9" customFormat="1" ht="25.05" customHeight="1">
      <c r="A28" s="63"/>
      <c r="B28" s="45">
        <v>0</v>
      </c>
      <c r="C28" s="28">
        <v>2</v>
      </c>
      <c r="D28" s="28">
        <v>1</v>
      </c>
      <c r="E28" s="28">
        <v>0</v>
      </c>
      <c r="F28" s="28"/>
      <c r="G28" s="28"/>
      <c r="H28" s="28"/>
      <c r="I28" s="28"/>
    </row>
    <row r="30" spans="1:13" ht="16.2" thickBot="1"/>
    <row r="31" spans="1:13" s="9" customFormat="1" ht="40.950000000000003" customHeight="1" thickBot="1">
      <c r="A31" s="1" t="s">
        <v>110</v>
      </c>
      <c r="B31" s="2" t="s">
        <v>86</v>
      </c>
      <c r="C31" s="2" t="s">
        <v>87</v>
      </c>
      <c r="D31" s="2" t="s">
        <v>88</v>
      </c>
      <c r="E31" s="2" t="s">
        <v>90</v>
      </c>
      <c r="F31" s="2" t="s">
        <v>269</v>
      </c>
      <c r="G31" s="2"/>
      <c r="H31" s="3"/>
      <c r="I31" s="4"/>
      <c r="J31" s="5" t="s">
        <v>52</v>
      </c>
      <c r="K31" s="6" t="s">
        <v>52</v>
      </c>
      <c r="L31" s="7" t="s">
        <v>75</v>
      </c>
      <c r="M31" s="8" t="s">
        <v>8</v>
      </c>
    </row>
    <row r="32" spans="1:13" s="9" customFormat="1" ht="25.05" customHeight="1">
      <c r="A32" s="10" t="s">
        <v>67</v>
      </c>
      <c r="B32" s="11" t="s">
        <v>39</v>
      </c>
      <c r="C32" s="12" t="s">
        <v>107</v>
      </c>
      <c r="D32" s="67" t="s">
        <v>55</v>
      </c>
      <c r="E32" s="14" t="s">
        <v>13</v>
      </c>
      <c r="F32" s="15"/>
      <c r="G32" s="15"/>
      <c r="H32" s="15"/>
      <c r="I32" s="16"/>
      <c r="J32" s="17">
        <v>1</v>
      </c>
      <c r="K32" s="18">
        <v>1</v>
      </c>
      <c r="L32" s="19">
        <v>2</v>
      </c>
      <c r="M32" s="20">
        <v>2</v>
      </c>
    </row>
    <row r="33" spans="1:13" s="9" customFormat="1" ht="25.05" customHeight="1">
      <c r="A33" s="10" t="s">
        <v>68</v>
      </c>
      <c r="B33" s="29"/>
      <c r="C33" s="23"/>
      <c r="D33" s="23"/>
      <c r="E33" s="23"/>
      <c r="F33" s="23"/>
      <c r="G33" s="23"/>
      <c r="H33" s="23"/>
      <c r="I33" s="24"/>
      <c r="J33" s="25"/>
      <c r="K33" s="26"/>
      <c r="L33" s="27"/>
      <c r="M33" s="28"/>
    </row>
    <row r="34" spans="1:13" s="9" customFormat="1" ht="25.05" customHeight="1">
      <c r="A34" s="10" t="s">
        <v>69</v>
      </c>
      <c r="B34" s="29"/>
      <c r="C34" s="23"/>
      <c r="D34" s="332"/>
      <c r="E34" s="30" t="s">
        <v>62</v>
      </c>
      <c r="F34" s="22" t="s">
        <v>13</v>
      </c>
      <c r="G34" s="23"/>
      <c r="H34" s="23"/>
      <c r="I34" s="24"/>
      <c r="J34" s="25"/>
      <c r="K34" s="26"/>
      <c r="L34" s="27">
        <v>0</v>
      </c>
      <c r="M34" s="28">
        <v>1</v>
      </c>
    </row>
    <row r="35" spans="1:13" s="9" customFormat="1" ht="25.05" customHeight="1">
      <c r="A35" s="10" t="s">
        <v>70</v>
      </c>
      <c r="B35" s="29"/>
      <c r="C35" s="23"/>
      <c r="D35" s="332"/>
      <c r="E35" s="22" t="s">
        <v>13</v>
      </c>
      <c r="F35" s="30" t="s">
        <v>107</v>
      </c>
      <c r="G35" s="23"/>
      <c r="H35" s="23"/>
      <c r="I35" s="24"/>
      <c r="J35" s="25"/>
      <c r="K35" s="26"/>
      <c r="L35" s="27">
        <v>2</v>
      </c>
      <c r="M35" s="28">
        <v>1</v>
      </c>
    </row>
    <row r="36" spans="1:13" s="9" customFormat="1" ht="25.05" customHeight="1">
      <c r="A36" s="10" t="s">
        <v>71</v>
      </c>
      <c r="B36" s="21" t="s">
        <v>39</v>
      </c>
      <c r="C36" s="22" t="s">
        <v>62</v>
      </c>
      <c r="D36" s="23"/>
      <c r="E36" s="23"/>
      <c r="F36" s="23"/>
      <c r="G36" s="23"/>
      <c r="H36" s="23"/>
      <c r="I36" s="24"/>
      <c r="J36" s="25"/>
      <c r="K36" s="26"/>
      <c r="L36" s="27">
        <v>2</v>
      </c>
      <c r="M36" s="28">
        <v>0</v>
      </c>
    </row>
    <row r="37" spans="1:13" s="9" customFormat="1" ht="25.05" customHeight="1">
      <c r="A37" s="10" t="s">
        <v>72</v>
      </c>
      <c r="B37" s="332"/>
      <c r="C37" s="332"/>
      <c r="D37" s="14" t="s">
        <v>41</v>
      </c>
      <c r="E37" s="47" t="s">
        <v>43</v>
      </c>
      <c r="F37" s="23"/>
      <c r="G37" s="23"/>
      <c r="H37" s="23"/>
      <c r="I37" s="24"/>
      <c r="J37" s="25">
        <v>1</v>
      </c>
      <c r="K37" s="26">
        <v>0</v>
      </c>
      <c r="L37" s="27"/>
      <c r="M37" s="28"/>
    </row>
    <row r="38" spans="1:13" s="9" customFormat="1" ht="25.05" customHeight="1">
      <c r="A38" s="10" t="s">
        <v>73</v>
      </c>
      <c r="B38" s="124" t="s">
        <v>14</v>
      </c>
      <c r="C38" s="14" t="s">
        <v>56</v>
      </c>
      <c r="D38" s="33"/>
      <c r="E38" s="33"/>
      <c r="F38" s="33"/>
      <c r="G38" s="33"/>
      <c r="H38" s="34"/>
      <c r="I38" s="35"/>
      <c r="J38" s="25">
        <v>0</v>
      </c>
      <c r="K38" s="26">
        <v>2</v>
      </c>
      <c r="L38" s="27"/>
      <c r="M38" s="28"/>
    </row>
    <row r="39" spans="1:13" s="9" customFormat="1" ht="25.05" customHeight="1" thickBot="1">
      <c r="A39" s="32" t="s">
        <v>74</v>
      </c>
      <c r="B39" s="120" t="s">
        <v>41</v>
      </c>
      <c r="C39" s="121" t="s">
        <v>43</v>
      </c>
      <c r="D39" s="37"/>
      <c r="E39" s="37"/>
      <c r="F39" s="37"/>
      <c r="G39" s="37"/>
      <c r="H39" s="38"/>
      <c r="I39" s="39"/>
      <c r="J39" s="25">
        <v>1</v>
      </c>
      <c r="K39" s="26">
        <v>0</v>
      </c>
      <c r="L39" s="27"/>
      <c r="M39" s="28"/>
    </row>
    <row r="40" spans="1:13" s="9" customFormat="1" ht="25.05" customHeight="1">
      <c r="A40" s="40"/>
      <c r="B40" s="41">
        <v>1</v>
      </c>
      <c r="C40" s="42">
        <v>2</v>
      </c>
      <c r="D40" s="42">
        <v>1</v>
      </c>
      <c r="E40" s="42">
        <v>1</v>
      </c>
      <c r="F40" s="42"/>
      <c r="G40" s="42"/>
      <c r="H40" s="42"/>
      <c r="I40" s="42"/>
      <c r="J40" s="354" t="s">
        <v>101</v>
      </c>
      <c r="K40" s="355"/>
      <c r="L40" s="356" t="s">
        <v>98</v>
      </c>
      <c r="M40" s="356"/>
    </row>
    <row r="41" spans="1:13" s="9" customFormat="1" ht="25.05" customHeight="1">
      <c r="A41" s="40"/>
      <c r="B41" s="43">
        <v>0</v>
      </c>
      <c r="C41" s="26">
        <v>2</v>
      </c>
      <c r="D41" s="26">
        <v>1</v>
      </c>
      <c r="E41" s="26">
        <v>2</v>
      </c>
      <c r="F41" s="26"/>
      <c r="G41" s="52"/>
      <c r="H41" s="26"/>
      <c r="I41" s="26"/>
    </row>
    <row r="42" spans="1:13" s="9" customFormat="1" ht="25.05" customHeight="1">
      <c r="A42" s="40"/>
      <c r="B42" s="44">
        <v>0</v>
      </c>
      <c r="C42" s="27">
        <v>0</v>
      </c>
      <c r="D42" s="27"/>
      <c r="E42" s="27">
        <v>2</v>
      </c>
      <c r="F42" s="27">
        <v>0</v>
      </c>
      <c r="G42" s="27"/>
      <c r="H42" s="27"/>
      <c r="I42" s="27"/>
    </row>
    <row r="43" spans="1:13" s="9" customFormat="1" ht="25.05" customHeight="1">
      <c r="A43" s="63"/>
      <c r="B43" s="45">
        <v>0</v>
      </c>
      <c r="C43" s="28">
        <v>2</v>
      </c>
      <c r="D43" s="28"/>
      <c r="E43" s="28">
        <v>1</v>
      </c>
      <c r="F43" s="28">
        <v>1</v>
      </c>
      <c r="G43" s="28"/>
      <c r="H43" s="28"/>
      <c r="I43" s="28"/>
    </row>
    <row r="45" spans="1:13" ht="16.2" thickBot="1"/>
    <row r="46" spans="1:13" s="9" customFormat="1" ht="40.950000000000003" customHeight="1" thickBot="1">
      <c r="A46" s="64" t="s">
        <v>111</v>
      </c>
      <c r="B46" s="339" t="s">
        <v>53</v>
      </c>
      <c r="C46" s="2" t="s">
        <v>54</v>
      </c>
      <c r="D46" s="2" t="s">
        <v>57</v>
      </c>
      <c r="E46" s="2" t="s">
        <v>58</v>
      </c>
      <c r="F46" s="2" t="s">
        <v>59</v>
      </c>
      <c r="G46" s="2" t="s">
        <v>61</v>
      </c>
      <c r="H46" s="2" t="s">
        <v>63</v>
      </c>
      <c r="I46" s="2" t="s">
        <v>64</v>
      </c>
      <c r="J46" s="5" t="s">
        <v>51</v>
      </c>
      <c r="K46" s="6" t="s">
        <v>8</v>
      </c>
      <c r="L46" s="7" t="s">
        <v>135</v>
      </c>
      <c r="M46" s="8" t="s">
        <v>33</v>
      </c>
    </row>
    <row r="47" spans="1:13" s="9" customFormat="1" ht="25.05" customHeight="1">
      <c r="A47" s="46" t="s">
        <v>9</v>
      </c>
      <c r="B47" s="332"/>
      <c r="C47" s="12" t="s">
        <v>43</v>
      </c>
      <c r="D47" s="13" t="s">
        <v>11</v>
      </c>
      <c r="E47" s="14" t="s">
        <v>39</v>
      </c>
      <c r="F47" s="11" t="s">
        <v>36</v>
      </c>
      <c r="G47" s="15"/>
      <c r="H47" s="15"/>
      <c r="I47" s="16"/>
      <c r="J47" s="17">
        <v>2</v>
      </c>
      <c r="K47" s="18">
        <v>2</v>
      </c>
      <c r="L47" s="19">
        <v>0</v>
      </c>
      <c r="M47" s="20">
        <v>2</v>
      </c>
    </row>
    <row r="48" spans="1:13" s="9" customFormat="1" ht="25.05" customHeight="1">
      <c r="A48" s="46" t="s">
        <v>12</v>
      </c>
      <c r="B48" s="332"/>
      <c r="D48" s="14" t="s">
        <v>62</v>
      </c>
      <c r="E48" s="13" t="s">
        <v>10</v>
      </c>
      <c r="F48" s="23"/>
      <c r="G48" s="23"/>
      <c r="H48" s="23"/>
      <c r="I48" s="24"/>
      <c r="J48" s="25">
        <v>0</v>
      </c>
      <c r="K48" s="26">
        <v>0</v>
      </c>
      <c r="L48" s="27"/>
      <c r="M48" s="28"/>
    </row>
    <row r="49" spans="1:13" s="9" customFormat="1" ht="25.05" customHeight="1">
      <c r="A49" s="10" t="s">
        <v>15</v>
      </c>
      <c r="B49" s="29"/>
      <c r="C49" s="23"/>
      <c r="D49" s="332"/>
      <c r="E49" s="30" t="s">
        <v>56</v>
      </c>
      <c r="F49" s="23"/>
      <c r="G49" s="23"/>
      <c r="H49" s="22" t="s">
        <v>113</v>
      </c>
      <c r="I49" s="24"/>
      <c r="J49" s="25"/>
      <c r="K49" s="26"/>
      <c r="L49" s="27">
        <v>0</v>
      </c>
      <c r="M49" s="28">
        <v>2</v>
      </c>
    </row>
    <row r="50" spans="1:13" s="9" customFormat="1" ht="25.05" customHeight="1">
      <c r="A50" s="10" t="s">
        <v>16</v>
      </c>
      <c r="B50" s="29"/>
      <c r="C50" s="23"/>
      <c r="D50" s="332"/>
      <c r="F50" s="23"/>
      <c r="G50" s="23"/>
      <c r="H50" s="23"/>
      <c r="I50" s="24"/>
      <c r="J50" s="25"/>
      <c r="K50" s="26"/>
      <c r="L50" s="27"/>
      <c r="M50" s="28"/>
    </row>
    <row r="51" spans="1:13" s="9" customFormat="1" ht="25.05" customHeight="1">
      <c r="A51" s="10" t="s">
        <v>17</v>
      </c>
      <c r="B51" s="21" t="s">
        <v>305</v>
      </c>
      <c r="C51" s="14" t="s">
        <v>307</v>
      </c>
      <c r="D51" s="23"/>
      <c r="E51" s="23"/>
      <c r="F51" s="13" t="s">
        <v>107</v>
      </c>
      <c r="H51" s="23"/>
      <c r="J51" s="25">
        <v>0</v>
      </c>
      <c r="K51" s="26">
        <v>2</v>
      </c>
      <c r="L51" s="27">
        <v>0</v>
      </c>
      <c r="M51" s="28">
        <v>1</v>
      </c>
    </row>
    <row r="52" spans="1:13" s="9" customFormat="1" ht="25.05" customHeight="1">
      <c r="A52" s="10" t="s">
        <v>20</v>
      </c>
      <c r="B52" s="29"/>
      <c r="C52" s="23"/>
      <c r="D52" s="23"/>
      <c r="E52" s="23"/>
      <c r="F52" s="23"/>
      <c r="G52" s="23"/>
      <c r="H52" s="23"/>
      <c r="I52" s="24"/>
      <c r="J52" s="25"/>
      <c r="K52" s="26"/>
      <c r="L52" s="27"/>
      <c r="M52" s="28"/>
    </row>
    <row r="53" spans="1:13" s="9" customFormat="1" ht="25.05" customHeight="1">
      <c r="A53" s="46" t="s">
        <v>23</v>
      </c>
      <c r="B53" s="48"/>
      <c r="C53" s="13" t="s">
        <v>306</v>
      </c>
      <c r="D53" s="30" t="s">
        <v>43</v>
      </c>
      <c r="E53" s="33"/>
      <c r="F53" s="33"/>
      <c r="G53" s="14" t="s">
        <v>62</v>
      </c>
      <c r="H53" s="34"/>
      <c r="I53" s="22" t="s">
        <v>39</v>
      </c>
      <c r="J53" s="25">
        <v>0</v>
      </c>
      <c r="K53" s="26">
        <v>0</v>
      </c>
      <c r="L53" s="27">
        <v>0</v>
      </c>
      <c r="M53" s="28">
        <v>2</v>
      </c>
    </row>
    <row r="54" spans="1:13" s="9" customFormat="1" ht="25.05" customHeight="1" thickBot="1">
      <c r="A54" s="46" t="s">
        <v>21</v>
      </c>
      <c r="B54" s="36"/>
      <c r="C54" s="22"/>
      <c r="D54" s="37"/>
      <c r="E54" s="37"/>
      <c r="F54" s="37"/>
      <c r="G54" s="37"/>
      <c r="H54" s="38"/>
      <c r="I54" s="39"/>
      <c r="J54" s="25"/>
      <c r="K54" s="26"/>
      <c r="L54" s="27"/>
      <c r="M54" s="28"/>
    </row>
    <row r="55" spans="1:13" s="9" customFormat="1" ht="25.05" customHeight="1">
      <c r="A55" s="40"/>
      <c r="B55" s="41"/>
      <c r="C55" s="42">
        <v>2</v>
      </c>
      <c r="D55" s="42">
        <v>2</v>
      </c>
      <c r="E55" s="42">
        <v>0</v>
      </c>
      <c r="F55" s="42"/>
      <c r="G55" s="42">
        <v>2</v>
      </c>
      <c r="H55" s="42"/>
      <c r="I55" s="42"/>
      <c r="J55" s="354" t="s">
        <v>101</v>
      </c>
      <c r="K55" s="355"/>
      <c r="L55" s="356" t="s">
        <v>91</v>
      </c>
      <c r="M55" s="356"/>
    </row>
    <row r="56" spans="1:13" s="9" customFormat="1" ht="25.05" customHeight="1">
      <c r="A56" s="40"/>
      <c r="B56" s="43"/>
      <c r="C56" s="26">
        <v>2</v>
      </c>
      <c r="D56" s="26">
        <v>0</v>
      </c>
      <c r="E56" s="26">
        <v>2</v>
      </c>
      <c r="F56" s="26">
        <v>0</v>
      </c>
      <c r="G56" s="52"/>
      <c r="H56" s="26"/>
      <c r="I56" s="26"/>
    </row>
    <row r="57" spans="1:13" s="9" customFormat="1" ht="25.05" customHeight="1">
      <c r="A57" s="40"/>
      <c r="B57" s="44">
        <v>2</v>
      </c>
      <c r="C57" s="27">
        <v>2</v>
      </c>
      <c r="D57" s="27">
        <v>2</v>
      </c>
      <c r="E57" s="27">
        <v>2</v>
      </c>
      <c r="F57" s="27"/>
      <c r="G57" s="27"/>
      <c r="H57" s="27"/>
      <c r="I57" s="27"/>
    </row>
    <row r="58" spans="1:13" s="9" customFormat="1" ht="25.05" customHeight="1">
      <c r="A58" s="63"/>
      <c r="B58" s="45"/>
      <c r="C58" s="28">
        <v>1</v>
      </c>
      <c r="D58" s="28"/>
      <c r="E58" s="28"/>
      <c r="F58" s="28">
        <v>0</v>
      </c>
      <c r="G58" s="28"/>
      <c r="H58" s="28">
        <v>0</v>
      </c>
      <c r="I58" s="28">
        <v>0</v>
      </c>
    </row>
  </sheetData>
  <mergeCells count="8">
    <mergeCell ref="J55:K55"/>
    <mergeCell ref="L55:M55"/>
    <mergeCell ref="J10:K10"/>
    <mergeCell ref="L10:M10"/>
    <mergeCell ref="J25:K25"/>
    <mergeCell ref="L25:M25"/>
    <mergeCell ref="J40:K40"/>
    <mergeCell ref="L40:M4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8"/>
  <sheetViews>
    <sheetView zoomScaleNormal="100" workbookViewId="0">
      <selection activeCell="K43" sqref="K43"/>
    </sheetView>
  </sheetViews>
  <sheetFormatPr defaultColWidth="11.19921875" defaultRowHeight="15.6"/>
  <cols>
    <col min="1" max="1" width="19.796875" customWidth="1"/>
    <col min="2" max="2" width="13" customWidth="1"/>
    <col min="3" max="3" width="12.69921875" customWidth="1"/>
    <col min="6" max="6" width="13.69921875" customWidth="1"/>
    <col min="8" max="8" width="13.796875" customWidth="1"/>
  </cols>
  <sheetData>
    <row r="1" spans="1:17" s="9" customFormat="1" ht="40.950000000000003" customHeight="1" thickBot="1">
      <c r="A1" s="1" t="s">
        <v>112</v>
      </c>
      <c r="B1" s="2" t="s">
        <v>76</v>
      </c>
      <c r="C1" s="2" t="s">
        <v>278</v>
      </c>
      <c r="D1" s="2" t="s">
        <v>79</v>
      </c>
      <c r="E1" s="2" t="s">
        <v>80</v>
      </c>
      <c r="F1" s="2" t="s">
        <v>279</v>
      </c>
      <c r="G1" s="65" t="s">
        <v>268</v>
      </c>
      <c r="H1" s="65"/>
      <c r="I1" s="65"/>
      <c r="J1" s="5" t="s">
        <v>8</v>
      </c>
      <c r="K1" s="6" t="s">
        <v>75</v>
      </c>
      <c r="L1" s="7" t="s">
        <v>52</v>
      </c>
      <c r="M1" s="8" t="s">
        <v>109</v>
      </c>
    </row>
    <row r="2" spans="1:17" s="9" customFormat="1" ht="25.05" customHeight="1" thickBot="1">
      <c r="A2" s="122" t="s">
        <v>1</v>
      </c>
      <c r="D2" s="15"/>
      <c r="E2" s="57"/>
      <c r="F2" s="15"/>
      <c r="G2" s="15"/>
      <c r="H2" s="15"/>
      <c r="I2" s="16"/>
      <c r="J2" s="17"/>
      <c r="K2" s="18"/>
      <c r="L2" s="19"/>
      <c r="M2" s="20"/>
    </row>
    <row r="3" spans="1:17" s="9" customFormat="1" ht="25.05" customHeight="1">
      <c r="A3" s="122" t="s">
        <v>2</v>
      </c>
      <c r="B3" s="11" t="s">
        <v>308</v>
      </c>
      <c r="C3" s="21" t="s">
        <v>308</v>
      </c>
      <c r="D3" s="58" t="s">
        <v>113</v>
      </c>
      <c r="E3" s="47" t="s">
        <v>114</v>
      </c>
      <c r="H3" s="59"/>
      <c r="I3" s="24"/>
      <c r="J3" s="25">
        <v>2</v>
      </c>
      <c r="K3" s="26">
        <v>2</v>
      </c>
      <c r="L3" s="27">
        <v>0</v>
      </c>
      <c r="M3" s="28">
        <v>0</v>
      </c>
    </row>
    <row r="4" spans="1:17" s="9" customFormat="1" ht="25.05" customHeight="1">
      <c r="A4" s="122" t="s">
        <v>3</v>
      </c>
      <c r="B4" s="70" t="s">
        <v>11</v>
      </c>
      <c r="C4" s="58" t="s">
        <v>56</v>
      </c>
      <c r="D4" s="22" t="s">
        <v>22</v>
      </c>
      <c r="E4" s="30" t="s">
        <v>41</v>
      </c>
      <c r="F4" s="23"/>
      <c r="G4" s="23"/>
      <c r="H4" s="23"/>
      <c r="I4" s="24"/>
      <c r="J4" s="25">
        <v>0</v>
      </c>
      <c r="K4" s="26">
        <v>2</v>
      </c>
      <c r="L4" s="27">
        <v>1</v>
      </c>
      <c r="M4" s="28">
        <v>0</v>
      </c>
    </row>
    <row r="5" spans="1:17" s="9" customFormat="1" ht="25.05" customHeight="1">
      <c r="A5" s="122" t="s">
        <v>4</v>
      </c>
      <c r="B5" s="29"/>
      <c r="C5" s="23"/>
      <c r="F5" s="23"/>
      <c r="G5" s="23"/>
      <c r="H5" s="23"/>
      <c r="I5" s="24"/>
      <c r="J5" s="25"/>
      <c r="K5" s="26"/>
      <c r="L5" s="27"/>
      <c r="M5" s="28"/>
    </row>
    <row r="6" spans="1:17" s="9" customFormat="1" ht="25.05" customHeight="1" thickBot="1">
      <c r="A6" s="122" t="s">
        <v>5</v>
      </c>
      <c r="B6" s="75"/>
      <c r="C6" s="341" t="s">
        <v>41</v>
      </c>
      <c r="D6" s="30" t="s">
        <v>52</v>
      </c>
      <c r="E6" s="23"/>
      <c r="F6" s="23"/>
      <c r="H6" s="23"/>
      <c r="I6" s="24"/>
      <c r="J6" s="25"/>
      <c r="K6" s="26"/>
      <c r="L6" s="27">
        <v>0</v>
      </c>
      <c r="M6" s="28">
        <v>1</v>
      </c>
    </row>
    <row r="7" spans="1:17" s="9" customFormat="1" ht="25.05" customHeight="1">
      <c r="A7" s="122" t="s">
        <v>6</v>
      </c>
      <c r="D7" s="47" t="s">
        <v>11</v>
      </c>
      <c r="E7" s="22" t="s">
        <v>60</v>
      </c>
      <c r="F7" s="125" t="s">
        <v>39</v>
      </c>
      <c r="G7" s="12" t="s">
        <v>14</v>
      </c>
      <c r="H7" s="23"/>
      <c r="I7" s="24"/>
      <c r="J7" s="25">
        <v>2</v>
      </c>
      <c r="K7" s="26">
        <v>2</v>
      </c>
      <c r="L7" s="27">
        <v>2</v>
      </c>
      <c r="M7" s="28">
        <v>0</v>
      </c>
    </row>
    <row r="8" spans="1:17" s="9" customFormat="1" ht="25.05" customHeight="1">
      <c r="A8" s="32" t="s">
        <v>20</v>
      </c>
      <c r="B8" s="76" t="s">
        <v>56</v>
      </c>
      <c r="C8" s="126" t="s">
        <v>56</v>
      </c>
      <c r="D8" s="33"/>
      <c r="E8" s="33"/>
      <c r="G8" s="33"/>
      <c r="H8" s="34"/>
      <c r="I8" s="35"/>
      <c r="J8" s="25">
        <v>0</v>
      </c>
      <c r="K8" s="26">
        <v>0</v>
      </c>
      <c r="L8" s="27"/>
      <c r="M8" s="28"/>
    </row>
    <row r="9" spans="1:17" s="9" customFormat="1" ht="25.05" customHeight="1" thickBot="1">
      <c r="A9" s="10"/>
      <c r="B9" s="60"/>
      <c r="C9" s="37"/>
      <c r="D9" s="37"/>
      <c r="E9" s="37"/>
      <c r="F9" s="37"/>
      <c r="G9" s="37"/>
      <c r="H9" s="38"/>
      <c r="I9" s="39"/>
      <c r="J9" s="25"/>
      <c r="K9" s="26"/>
      <c r="L9" s="27"/>
      <c r="M9" s="28"/>
    </row>
    <row r="10" spans="1:17" s="9" customFormat="1" ht="25.05" customHeight="1">
      <c r="A10" s="40"/>
      <c r="B10" s="41">
        <v>2</v>
      </c>
      <c r="C10" s="42">
        <v>2</v>
      </c>
      <c r="D10" s="42">
        <v>0</v>
      </c>
      <c r="E10" s="42"/>
      <c r="F10" s="42">
        <v>0</v>
      </c>
      <c r="G10" s="42"/>
      <c r="H10" s="42"/>
      <c r="I10" s="42"/>
      <c r="J10" s="354" t="s">
        <v>98</v>
      </c>
      <c r="K10" s="355"/>
      <c r="L10" s="356" t="s">
        <v>310</v>
      </c>
      <c r="M10" s="356"/>
    </row>
    <row r="11" spans="1:17" s="9" customFormat="1" ht="25.05" customHeight="1">
      <c r="A11" s="40"/>
      <c r="B11" s="50">
        <v>0</v>
      </c>
      <c r="C11" s="51">
        <v>2</v>
      </c>
      <c r="D11" s="51">
        <v>0</v>
      </c>
      <c r="E11" s="51">
        <v>0</v>
      </c>
      <c r="F11" s="51"/>
      <c r="G11" s="52"/>
      <c r="H11" s="51"/>
      <c r="I11" s="51"/>
    </row>
    <row r="12" spans="1:17" s="9" customFormat="1" ht="25.05" customHeight="1">
      <c r="A12" s="53"/>
      <c r="B12" s="27"/>
      <c r="C12" s="27">
        <v>2</v>
      </c>
      <c r="D12" s="27">
        <v>2</v>
      </c>
      <c r="E12" s="27">
        <v>1</v>
      </c>
      <c r="F12" s="27"/>
      <c r="G12" s="27">
        <v>0</v>
      </c>
      <c r="H12" s="27"/>
      <c r="I12" s="27"/>
    </row>
    <row r="13" spans="1:17" s="9" customFormat="1" ht="25.05" customHeight="1">
      <c r="A13" s="40"/>
      <c r="B13" s="45">
        <v>2</v>
      </c>
      <c r="C13" s="28">
        <v>1</v>
      </c>
      <c r="D13" s="28">
        <v>2</v>
      </c>
      <c r="E13" s="28">
        <v>2</v>
      </c>
      <c r="F13" s="28"/>
      <c r="G13" s="28"/>
      <c r="H13" s="28"/>
      <c r="I13" s="28"/>
    </row>
    <row r="15" spans="1:17" ht="16.2" thickBot="1"/>
    <row r="16" spans="1:17" s="9" customFormat="1" ht="40.950000000000003" customHeight="1" thickBot="1">
      <c r="A16" s="64" t="s">
        <v>115</v>
      </c>
      <c r="B16" s="2" t="s">
        <v>67</v>
      </c>
      <c r="C16" s="2" t="s">
        <v>68</v>
      </c>
      <c r="D16" s="2" t="s">
        <v>69</v>
      </c>
      <c r="E16" s="2" t="s">
        <v>70</v>
      </c>
      <c r="F16" s="2" t="s">
        <v>71</v>
      </c>
      <c r="G16" s="339" t="s">
        <v>72</v>
      </c>
      <c r="H16" s="2" t="s">
        <v>73</v>
      </c>
      <c r="I16" s="2" t="s">
        <v>74</v>
      </c>
      <c r="J16" s="5" t="s">
        <v>116</v>
      </c>
      <c r="K16" s="6" t="s">
        <v>7</v>
      </c>
      <c r="L16" s="7" t="s">
        <v>52</v>
      </c>
      <c r="M16" s="8" t="s">
        <v>51</v>
      </c>
      <c r="Q16" s="49"/>
    </row>
    <row r="17" spans="1:13" s="9" customFormat="1" ht="25.05" customHeight="1">
      <c r="A17" s="46" t="s">
        <v>34</v>
      </c>
      <c r="B17" s="11" t="s">
        <v>41</v>
      </c>
      <c r="C17" s="15"/>
      <c r="D17" s="15"/>
      <c r="E17" s="14" t="s">
        <v>100</v>
      </c>
      <c r="F17" s="12" t="s">
        <v>11</v>
      </c>
      <c r="G17" s="332"/>
      <c r="H17" s="13" t="s">
        <v>100</v>
      </c>
      <c r="I17" s="16"/>
      <c r="J17" s="17">
        <v>2</v>
      </c>
      <c r="K17" s="18">
        <v>2</v>
      </c>
      <c r="L17" s="19">
        <v>2</v>
      </c>
      <c r="M17" s="20">
        <v>1</v>
      </c>
    </row>
    <row r="18" spans="1:13" s="9" customFormat="1" ht="25.05" customHeight="1">
      <c r="A18" s="46" t="s">
        <v>35</v>
      </c>
      <c r="B18" s="332"/>
      <c r="C18" s="23"/>
      <c r="E18" s="13" t="s">
        <v>14</v>
      </c>
      <c r="F18" s="23"/>
      <c r="G18" s="332"/>
      <c r="H18" s="14" t="s">
        <v>107</v>
      </c>
      <c r="I18" s="24"/>
      <c r="J18" s="25">
        <v>2</v>
      </c>
      <c r="K18" s="26">
        <v>2</v>
      </c>
      <c r="L18" s="27"/>
      <c r="M18" s="28"/>
    </row>
    <row r="19" spans="1:13" s="9" customFormat="1" ht="25.05" customHeight="1">
      <c r="A19" s="10" t="s">
        <v>37</v>
      </c>
      <c r="B19" s="23"/>
      <c r="E19" s="30" t="s">
        <v>62</v>
      </c>
      <c r="F19" s="23"/>
      <c r="G19" s="14" t="s">
        <v>14</v>
      </c>
      <c r="H19" s="22" t="s">
        <v>13</v>
      </c>
      <c r="I19" s="24"/>
      <c r="J19" s="25">
        <v>2</v>
      </c>
      <c r="K19" s="26"/>
      <c r="L19" s="27">
        <v>0</v>
      </c>
      <c r="M19" s="28">
        <v>1</v>
      </c>
    </row>
    <row r="20" spans="1:13" s="9" customFormat="1" ht="25.05" customHeight="1">
      <c r="A20" s="10" t="s">
        <v>38</v>
      </c>
      <c r="B20" s="127" t="s">
        <v>39</v>
      </c>
      <c r="C20" s="23"/>
      <c r="D20" s="30" t="s">
        <v>41</v>
      </c>
      <c r="E20" s="22" t="s">
        <v>56</v>
      </c>
      <c r="F20" s="23"/>
      <c r="G20" s="13" t="s">
        <v>41</v>
      </c>
      <c r="H20" s="23"/>
      <c r="I20" s="24"/>
      <c r="J20" s="25">
        <v>2</v>
      </c>
      <c r="K20" s="26">
        <v>1</v>
      </c>
      <c r="L20" s="27">
        <v>1</v>
      </c>
      <c r="M20" s="28">
        <v>0</v>
      </c>
    </row>
    <row r="21" spans="1:13" s="9" customFormat="1" ht="25.05" customHeight="1">
      <c r="A21" s="10" t="s">
        <v>40</v>
      </c>
      <c r="B21" s="31" t="s">
        <v>62</v>
      </c>
      <c r="C21" s="23"/>
      <c r="D21" s="23"/>
      <c r="E21" s="23"/>
      <c r="F21" s="23"/>
      <c r="G21" s="23"/>
      <c r="H21" s="23"/>
      <c r="I21" s="24"/>
      <c r="J21" s="25"/>
      <c r="K21" s="26">
        <v>0</v>
      </c>
      <c r="L21" s="27"/>
      <c r="M21" s="28"/>
    </row>
    <row r="22" spans="1:13" s="9" customFormat="1" ht="25.05" customHeight="1">
      <c r="A22" s="10" t="s">
        <v>42</v>
      </c>
      <c r="B22" s="21" t="s">
        <v>60</v>
      </c>
      <c r="C22" s="23"/>
      <c r="D22" s="23"/>
      <c r="E22" s="23"/>
      <c r="F22" s="22" t="s">
        <v>143</v>
      </c>
      <c r="G22" s="23"/>
      <c r="H22" s="23"/>
      <c r="I22" s="24"/>
      <c r="J22" s="25"/>
      <c r="K22" s="26"/>
      <c r="L22" s="27">
        <v>0</v>
      </c>
      <c r="M22" s="28">
        <v>0</v>
      </c>
    </row>
    <row r="23" spans="1:13" s="9" customFormat="1" ht="25.05" customHeight="1">
      <c r="A23" s="46"/>
      <c r="B23" s="48"/>
      <c r="C23" s="33"/>
      <c r="D23" s="33"/>
      <c r="E23" s="33"/>
      <c r="F23" s="33"/>
      <c r="G23" s="33"/>
      <c r="H23" s="34"/>
      <c r="I23" s="35"/>
      <c r="J23" s="25"/>
      <c r="K23" s="26"/>
      <c r="L23" s="27"/>
      <c r="M23" s="28"/>
    </row>
    <row r="24" spans="1:13" s="9" customFormat="1" ht="25.05" customHeight="1" thickBot="1">
      <c r="A24" s="46"/>
      <c r="B24" s="36"/>
      <c r="C24" s="37"/>
      <c r="D24" s="37"/>
      <c r="E24" s="37"/>
      <c r="F24" s="37"/>
      <c r="G24" s="37"/>
      <c r="H24" s="38"/>
      <c r="I24" s="39"/>
      <c r="J24" s="25"/>
      <c r="K24" s="26"/>
      <c r="L24" s="27"/>
      <c r="M24" s="28"/>
    </row>
    <row r="25" spans="1:13" s="9" customFormat="1" ht="25.05" customHeight="1">
      <c r="A25" s="40"/>
      <c r="B25" s="41">
        <v>0</v>
      </c>
      <c r="C25" s="42"/>
      <c r="D25" s="42"/>
      <c r="E25" s="42">
        <v>0</v>
      </c>
      <c r="F25" s="42"/>
      <c r="G25" s="42">
        <v>0</v>
      </c>
      <c r="H25" s="42">
        <v>0</v>
      </c>
      <c r="I25" s="42"/>
      <c r="J25" s="354" t="s">
        <v>84</v>
      </c>
      <c r="K25" s="355"/>
      <c r="L25" s="356" t="s">
        <v>65</v>
      </c>
      <c r="M25" s="356"/>
    </row>
    <row r="26" spans="1:13" s="9" customFormat="1" ht="25.05" customHeight="1">
      <c r="A26" s="40"/>
      <c r="B26" s="43">
        <v>2</v>
      </c>
      <c r="C26" s="26"/>
      <c r="D26" s="26"/>
      <c r="E26" s="26">
        <v>0</v>
      </c>
      <c r="F26" s="26"/>
      <c r="G26" s="52">
        <v>1</v>
      </c>
      <c r="H26" s="26">
        <v>0</v>
      </c>
      <c r="I26" s="26"/>
    </row>
    <row r="27" spans="1:13" s="9" customFormat="1" ht="25.05" customHeight="1">
      <c r="A27" s="40"/>
      <c r="B27" s="44">
        <v>2</v>
      </c>
      <c r="C27" s="27"/>
      <c r="D27" s="27">
        <v>1</v>
      </c>
      <c r="E27" s="27">
        <v>2</v>
      </c>
      <c r="F27" s="27"/>
      <c r="G27" s="27"/>
      <c r="H27" s="27">
        <v>0</v>
      </c>
      <c r="I27" s="27"/>
    </row>
    <row r="28" spans="1:13" s="9" customFormat="1" ht="25.05" customHeight="1">
      <c r="A28" s="63"/>
      <c r="B28" s="45">
        <v>1</v>
      </c>
      <c r="C28" s="28"/>
      <c r="D28" s="28"/>
      <c r="E28" s="28">
        <v>2</v>
      </c>
      <c r="F28" s="28">
        <v>2</v>
      </c>
      <c r="G28" s="28"/>
      <c r="H28" s="28">
        <v>1</v>
      </c>
      <c r="I28" s="28"/>
    </row>
    <row r="30" spans="1:13" ht="16.2" thickBot="1"/>
    <row r="31" spans="1:13" s="9" customFormat="1" ht="40.950000000000003" customHeight="1" thickBot="1">
      <c r="A31" s="1" t="s">
        <v>117</v>
      </c>
      <c r="B31" s="2" t="s">
        <v>53</v>
      </c>
      <c r="C31" s="2" t="s">
        <v>54</v>
      </c>
      <c r="D31" s="2" t="s">
        <v>57</v>
      </c>
      <c r="E31" s="2" t="s">
        <v>58</v>
      </c>
      <c r="F31" s="2" t="s">
        <v>59</v>
      </c>
      <c r="G31" s="2" t="s">
        <v>61</v>
      </c>
      <c r="H31" s="2" t="s">
        <v>280</v>
      </c>
      <c r="I31" s="2" t="s">
        <v>64</v>
      </c>
      <c r="J31" s="5" t="s">
        <v>8</v>
      </c>
      <c r="K31" s="6" t="s">
        <v>51</v>
      </c>
      <c r="L31" s="7" t="s">
        <v>51</v>
      </c>
      <c r="M31" s="8"/>
    </row>
    <row r="32" spans="1:13" s="9" customFormat="1" ht="25.05" customHeight="1">
      <c r="A32" s="10" t="s">
        <v>86</v>
      </c>
      <c r="B32" s="11" t="s">
        <v>143</v>
      </c>
      <c r="C32" s="12" t="s">
        <v>309</v>
      </c>
      <c r="D32" s="67" t="s">
        <v>41</v>
      </c>
      <c r="E32" s="14" t="s">
        <v>14</v>
      </c>
      <c r="F32" s="15"/>
      <c r="G32" s="15"/>
      <c r="H32" s="15"/>
      <c r="I32" s="16"/>
      <c r="J32" s="17">
        <v>2</v>
      </c>
      <c r="K32" s="18">
        <v>1</v>
      </c>
      <c r="L32" s="19">
        <v>0</v>
      </c>
      <c r="M32" s="20">
        <v>0</v>
      </c>
    </row>
    <row r="33" spans="1:13" s="9" customFormat="1" ht="25.05" customHeight="1">
      <c r="A33" s="10" t="s">
        <v>87</v>
      </c>
      <c r="B33" s="21" t="s">
        <v>89</v>
      </c>
      <c r="C33" s="22" t="s">
        <v>41</v>
      </c>
      <c r="D33" s="58" t="s">
        <v>96</v>
      </c>
      <c r="E33" s="332"/>
      <c r="F33" s="23"/>
      <c r="G33" s="23"/>
      <c r="H33" s="23"/>
      <c r="I33" s="69" t="s">
        <v>62</v>
      </c>
      <c r="J33" s="25">
        <v>1</v>
      </c>
      <c r="K33" s="26">
        <v>0</v>
      </c>
      <c r="L33" s="27">
        <v>0</v>
      </c>
      <c r="M33" s="28">
        <v>1</v>
      </c>
    </row>
    <row r="34" spans="1:13" s="9" customFormat="1" ht="25.05" customHeight="1">
      <c r="A34" s="10" t="s">
        <v>88</v>
      </c>
      <c r="B34" s="29"/>
      <c r="C34" s="58" t="s">
        <v>55</v>
      </c>
      <c r="D34" s="332"/>
      <c r="E34" s="332"/>
      <c r="F34" s="23"/>
      <c r="G34" s="47" t="s">
        <v>13</v>
      </c>
      <c r="H34" s="23"/>
      <c r="I34" s="128"/>
      <c r="J34" s="25">
        <v>1</v>
      </c>
      <c r="K34" s="26">
        <v>1</v>
      </c>
      <c r="L34" s="27"/>
      <c r="M34" s="28"/>
    </row>
    <row r="35" spans="1:13" s="9" customFormat="1" ht="25.05" customHeight="1">
      <c r="A35" s="10" t="s">
        <v>90</v>
      </c>
      <c r="B35" s="29"/>
      <c r="C35" s="47" t="s">
        <v>43</v>
      </c>
      <c r="D35" s="30" t="s">
        <v>10</v>
      </c>
      <c r="F35" s="23"/>
      <c r="G35" s="58" t="s">
        <v>62</v>
      </c>
      <c r="H35" s="23"/>
      <c r="I35" s="22" t="s">
        <v>13</v>
      </c>
      <c r="J35" s="25">
        <v>0</v>
      </c>
      <c r="K35" s="26">
        <v>0</v>
      </c>
      <c r="L35" s="27">
        <v>0</v>
      </c>
      <c r="M35" s="28">
        <v>1</v>
      </c>
    </row>
    <row r="36" spans="1:13" s="9" customFormat="1" ht="25.05" customHeight="1">
      <c r="A36" s="10" t="s">
        <v>269</v>
      </c>
      <c r="B36" s="29"/>
      <c r="C36" s="23"/>
      <c r="D36" s="22" t="s">
        <v>18</v>
      </c>
      <c r="E36" s="30" t="s">
        <v>19</v>
      </c>
      <c r="F36" s="23"/>
      <c r="G36" s="23"/>
      <c r="H36" s="23"/>
      <c r="I36" s="24"/>
      <c r="J36" s="25"/>
      <c r="K36" s="26"/>
      <c r="L36" s="27">
        <v>2</v>
      </c>
      <c r="M36" s="28">
        <v>2</v>
      </c>
    </row>
    <row r="37" spans="1:13" s="9" customFormat="1" ht="25.05" customHeight="1">
      <c r="A37" s="10"/>
      <c r="B37" s="29"/>
      <c r="C37" s="23"/>
      <c r="D37" s="59"/>
      <c r="E37" s="23"/>
      <c r="F37" s="23"/>
      <c r="G37" s="23"/>
      <c r="H37" s="23"/>
      <c r="I37" s="24"/>
      <c r="J37" s="25"/>
      <c r="K37" s="26"/>
      <c r="L37" s="27"/>
      <c r="M37" s="28"/>
    </row>
    <row r="38" spans="1:13" s="9" customFormat="1" ht="25.05" customHeight="1">
      <c r="A38" s="10"/>
      <c r="B38" s="48"/>
      <c r="C38" s="59"/>
      <c r="D38" s="33"/>
      <c r="E38" s="33"/>
      <c r="F38" s="33"/>
      <c r="G38" s="33"/>
      <c r="H38" s="34"/>
      <c r="I38" s="35"/>
      <c r="J38" s="25"/>
      <c r="K38" s="26"/>
      <c r="L38" s="27"/>
      <c r="M38" s="28"/>
    </row>
    <row r="39" spans="1:13" s="9" customFormat="1" ht="25.05" customHeight="1" thickBot="1">
      <c r="A39" s="32"/>
      <c r="B39" s="60"/>
      <c r="C39" s="37"/>
      <c r="D39" s="37"/>
      <c r="E39" s="37"/>
      <c r="F39" s="37"/>
      <c r="G39" s="37"/>
      <c r="H39" s="38"/>
      <c r="I39" s="39"/>
      <c r="J39" s="25"/>
      <c r="K39" s="26"/>
      <c r="L39" s="27"/>
      <c r="M39" s="28"/>
    </row>
    <row r="40" spans="1:13" s="9" customFormat="1" ht="25.05" customHeight="1">
      <c r="A40" s="40"/>
      <c r="B40" s="41"/>
      <c r="C40" s="42">
        <v>1</v>
      </c>
      <c r="D40" s="42">
        <v>1</v>
      </c>
      <c r="E40" s="42">
        <v>0</v>
      </c>
      <c r="F40" s="42"/>
      <c r="G40" s="42">
        <v>2</v>
      </c>
      <c r="H40" s="42"/>
      <c r="I40" s="42"/>
      <c r="J40" s="354" t="s">
        <v>101</v>
      </c>
      <c r="K40" s="355"/>
      <c r="L40" s="356" t="s">
        <v>101</v>
      </c>
      <c r="M40" s="356"/>
    </row>
    <row r="41" spans="1:13" s="9" customFormat="1" ht="25.05" customHeight="1">
      <c r="A41" s="40"/>
      <c r="B41" s="43"/>
      <c r="C41" s="26">
        <v>2</v>
      </c>
      <c r="D41" s="26">
        <v>1</v>
      </c>
      <c r="E41" s="26"/>
      <c r="F41" s="26"/>
      <c r="G41" s="52">
        <v>1</v>
      </c>
      <c r="H41" s="26"/>
      <c r="I41" s="26">
        <v>2</v>
      </c>
    </row>
    <row r="42" spans="1:13" s="9" customFormat="1" ht="25.05" customHeight="1">
      <c r="A42" s="40"/>
      <c r="B42" s="44">
        <v>2</v>
      </c>
      <c r="C42" s="27">
        <v>2</v>
      </c>
      <c r="D42" s="27">
        <v>2</v>
      </c>
      <c r="E42" s="27">
        <v>0</v>
      </c>
      <c r="F42" s="27"/>
      <c r="G42" s="27"/>
      <c r="H42" s="27"/>
      <c r="I42" s="27"/>
    </row>
    <row r="43" spans="1:13" s="9" customFormat="1" ht="25.05" customHeight="1">
      <c r="A43" s="63"/>
      <c r="B43" s="45">
        <v>2</v>
      </c>
      <c r="C43" s="28">
        <v>1</v>
      </c>
      <c r="D43" s="28">
        <v>0</v>
      </c>
      <c r="E43" s="28"/>
      <c r="F43" s="28"/>
      <c r="G43" s="28"/>
      <c r="H43" s="28"/>
      <c r="I43" s="28">
        <v>1</v>
      </c>
    </row>
    <row r="45" spans="1:13" ht="16.2" thickBot="1"/>
    <row r="46" spans="1:13" s="9" customFormat="1" ht="40.950000000000003" customHeight="1" thickBot="1">
      <c r="A46" s="1" t="s">
        <v>118</v>
      </c>
      <c r="B46" s="2" t="s">
        <v>281</v>
      </c>
      <c r="C46" s="2" t="s">
        <v>27</v>
      </c>
      <c r="D46" s="2" t="s">
        <v>28</v>
      </c>
      <c r="E46" s="2" t="s">
        <v>29</v>
      </c>
      <c r="F46" s="2" t="s">
        <v>30</v>
      </c>
      <c r="G46" s="2" t="s">
        <v>31</v>
      </c>
      <c r="H46" s="318" t="s">
        <v>282</v>
      </c>
      <c r="I46" s="4"/>
      <c r="J46" s="5" t="s">
        <v>52</v>
      </c>
      <c r="K46" s="6" t="s">
        <v>75</v>
      </c>
      <c r="L46" s="7" t="s">
        <v>7</v>
      </c>
      <c r="M46" s="8" t="s">
        <v>33</v>
      </c>
    </row>
    <row r="47" spans="1:13" s="9" customFormat="1" ht="25.05" customHeight="1">
      <c r="A47" s="54" t="s">
        <v>263</v>
      </c>
      <c r="B47" s="11" t="s">
        <v>39</v>
      </c>
      <c r="C47" s="12" t="s">
        <v>11</v>
      </c>
      <c r="D47" s="15"/>
      <c r="E47" s="23"/>
      <c r="G47" s="15"/>
      <c r="H47" s="15"/>
      <c r="I47" s="16"/>
      <c r="J47" s="17"/>
      <c r="K47" s="18"/>
      <c r="L47" s="19">
        <v>2</v>
      </c>
      <c r="M47" s="20">
        <v>2</v>
      </c>
    </row>
    <row r="48" spans="1:13" s="9" customFormat="1" ht="25.05" customHeight="1">
      <c r="A48" s="54" t="s">
        <v>46</v>
      </c>
      <c r="B48" s="21" t="s">
        <v>13</v>
      </c>
      <c r="C48" s="22" t="s">
        <v>100</v>
      </c>
      <c r="D48" s="14" t="s">
        <v>62</v>
      </c>
      <c r="E48" s="23"/>
      <c r="F48" s="23"/>
      <c r="G48" s="23"/>
      <c r="H48" s="13" t="s">
        <v>14</v>
      </c>
      <c r="I48" s="24"/>
      <c r="J48" s="25">
        <v>0</v>
      </c>
      <c r="K48" s="26">
        <v>2</v>
      </c>
      <c r="L48" s="27">
        <v>1</v>
      </c>
      <c r="M48" s="28">
        <v>2</v>
      </c>
    </row>
    <row r="49" spans="1:13" s="9" customFormat="1" ht="25.05" customHeight="1">
      <c r="A49" s="129" t="s">
        <v>47</v>
      </c>
      <c r="B49" s="31" t="s">
        <v>104</v>
      </c>
      <c r="C49" s="14" t="s">
        <v>41</v>
      </c>
      <c r="D49" s="22" t="s">
        <v>39</v>
      </c>
      <c r="E49" s="332"/>
      <c r="F49" s="23"/>
      <c r="G49" s="23"/>
      <c r="I49" s="24"/>
      <c r="J49" s="25">
        <v>1</v>
      </c>
      <c r="K49" s="26">
        <v>0</v>
      </c>
      <c r="L49" s="27"/>
      <c r="M49" s="28">
        <v>2</v>
      </c>
    </row>
    <row r="50" spans="1:13" s="9" customFormat="1" ht="25.05" customHeight="1">
      <c r="A50" s="129" t="s">
        <v>48</v>
      </c>
      <c r="B50" s="72"/>
      <c r="C50" s="13" t="s">
        <v>119</v>
      </c>
      <c r="D50" s="30" t="s">
        <v>10</v>
      </c>
      <c r="E50" s="332"/>
      <c r="F50" s="23"/>
      <c r="G50" s="23"/>
      <c r="H50" s="23"/>
      <c r="I50" s="24"/>
      <c r="J50" s="25"/>
      <c r="K50" s="26">
        <v>2</v>
      </c>
      <c r="L50" s="27">
        <v>0</v>
      </c>
      <c r="M50" s="28"/>
    </row>
    <row r="51" spans="1:13" s="9" customFormat="1" ht="25.05" customHeight="1">
      <c r="A51" s="129" t="s">
        <v>49</v>
      </c>
      <c r="B51" s="29"/>
      <c r="C51" s="23"/>
      <c r="D51" s="13" t="s">
        <v>39</v>
      </c>
      <c r="E51" s="22" t="s">
        <v>13</v>
      </c>
      <c r="F51" s="14" t="s">
        <v>14</v>
      </c>
      <c r="G51" s="23"/>
      <c r="H51" s="30" t="s">
        <v>107</v>
      </c>
      <c r="I51" s="24"/>
      <c r="J51" s="25">
        <v>2</v>
      </c>
      <c r="K51" s="26">
        <v>2</v>
      </c>
      <c r="L51" s="27">
        <v>2</v>
      </c>
      <c r="M51" s="28">
        <v>1</v>
      </c>
    </row>
    <row r="52" spans="1:13" s="9" customFormat="1" ht="25.05" customHeight="1">
      <c r="A52" s="129" t="s">
        <v>50</v>
      </c>
      <c r="B52" s="127" t="s">
        <v>120</v>
      </c>
      <c r="C52" s="23"/>
      <c r="D52" s="23"/>
      <c r="E52" s="23"/>
      <c r="F52" s="23"/>
      <c r="G52" s="23"/>
      <c r="H52" s="23"/>
      <c r="I52" s="24"/>
      <c r="J52" s="25">
        <v>0</v>
      </c>
      <c r="K52" s="26"/>
      <c r="L52" s="27"/>
      <c r="M52" s="28"/>
    </row>
    <row r="53" spans="1:13" s="9" customFormat="1" ht="25.05" customHeight="1">
      <c r="A53" s="77"/>
      <c r="B53" s="48"/>
      <c r="C53" s="33"/>
      <c r="D53" s="33"/>
      <c r="E53" s="33"/>
      <c r="F53" s="33"/>
      <c r="G53" s="33"/>
      <c r="H53" s="34"/>
      <c r="I53" s="35"/>
      <c r="J53" s="25"/>
      <c r="K53" s="26"/>
      <c r="L53" s="27"/>
      <c r="M53" s="28"/>
    </row>
    <row r="54" spans="1:13" s="9" customFormat="1" ht="25.05" customHeight="1" thickBot="1">
      <c r="A54" s="78"/>
      <c r="B54" s="36"/>
      <c r="C54" s="37"/>
      <c r="D54" s="37"/>
      <c r="E54" s="37"/>
      <c r="F54" s="37"/>
      <c r="G54" s="37"/>
      <c r="H54" s="38"/>
      <c r="I54" s="39"/>
      <c r="J54" s="25"/>
      <c r="K54" s="26"/>
      <c r="L54" s="27"/>
      <c r="M54" s="28"/>
    </row>
    <row r="55" spans="1:13" s="9" customFormat="1" ht="25.05" customHeight="1">
      <c r="A55" s="40"/>
      <c r="B55" s="41">
        <v>2</v>
      </c>
      <c r="C55" s="42">
        <v>1</v>
      </c>
      <c r="D55" s="42">
        <v>2</v>
      </c>
      <c r="E55" s="42"/>
      <c r="F55" s="42">
        <v>0</v>
      </c>
      <c r="G55" s="42"/>
      <c r="H55" s="42"/>
      <c r="I55" s="42"/>
      <c r="J55" s="354" t="s">
        <v>24</v>
      </c>
      <c r="K55" s="355"/>
      <c r="L55" s="356" t="s">
        <v>44</v>
      </c>
      <c r="M55" s="356"/>
    </row>
    <row r="56" spans="1:13" s="9" customFormat="1" ht="25.05" customHeight="1">
      <c r="A56" s="40"/>
      <c r="B56" s="43">
        <v>2</v>
      </c>
      <c r="C56" s="26">
        <v>0</v>
      </c>
      <c r="D56" s="26">
        <v>0</v>
      </c>
      <c r="E56" s="26"/>
      <c r="F56" s="26"/>
      <c r="G56" s="52"/>
      <c r="H56" s="26">
        <v>0</v>
      </c>
      <c r="I56" s="26"/>
    </row>
    <row r="57" spans="1:13" s="9" customFormat="1" ht="25.05" customHeight="1">
      <c r="A57" s="40"/>
      <c r="B57" s="44">
        <v>1</v>
      </c>
      <c r="C57" s="27">
        <v>0</v>
      </c>
      <c r="D57" s="27">
        <v>2</v>
      </c>
      <c r="E57" s="27"/>
      <c r="F57" s="27"/>
      <c r="G57" s="27"/>
      <c r="H57" s="27">
        <v>0</v>
      </c>
      <c r="I57" s="27"/>
    </row>
    <row r="58" spans="1:13" s="9" customFormat="1" ht="25.05" customHeight="1">
      <c r="A58" s="63"/>
      <c r="B58" s="45">
        <v>0</v>
      </c>
      <c r="C58" s="28">
        <v>0</v>
      </c>
      <c r="D58" s="28">
        <v>0</v>
      </c>
      <c r="E58" s="28">
        <v>1</v>
      </c>
      <c r="F58" s="28"/>
      <c r="G58" s="28"/>
      <c r="H58" s="28"/>
      <c r="I58" s="28"/>
    </row>
  </sheetData>
  <mergeCells count="8">
    <mergeCell ref="J55:K55"/>
    <mergeCell ref="L55:M55"/>
    <mergeCell ref="J10:K10"/>
    <mergeCell ref="L10:M10"/>
    <mergeCell ref="J25:K25"/>
    <mergeCell ref="L25:M25"/>
    <mergeCell ref="J40:K40"/>
    <mergeCell ref="L40:M4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8"/>
  <sheetViews>
    <sheetView topLeftCell="A40" zoomScaleNormal="100" workbookViewId="0">
      <selection activeCell="O56" sqref="O56"/>
    </sheetView>
  </sheetViews>
  <sheetFormatPr defaultColWidth="11.19921875" defaultRowHeight="15.6"/>
  <cols>
    <col min="1" max="1" width="19.296875" customWidth="1"/>
    <col min="2" max="2" width="16" customWidth="1"/>
    <col min="3" max="3" width="15.296875" customWidth="1"/>
    <col min="6" max="6" width="14.796875" customWidth="1"/>
    <col min="8" max="8" width="14.796875" customWidth="1"/>
    <col min="9" max="9" width="15.296875" customWidth="1"/>
  </cols>
  <sheetData>
    <row r="1" spans="1:13" s="9" customFormat="1" ht="40.950000000000003" customHeight="1" thickBot="1">
      <c r="A1" s="1" t="s">
        <v>121</v>
      </c>
      <c r="B1" s="65" t="s">
        <v>67</v>
      </c>
      <c r="C1" s="65" t="s">
        <v>68</v>
      </c>
      <c r="D1" s="65" t="s">
        <v>69</v>
      </c>
      <c r="E1" s="66" t="s">
        <v>70</v>
      </c>
      <c r="F1" s="65" t="s">
        <v>71</v>
      </c>
      <c r="G1" s="65" t="s">
        <v>72</v>
      </c>
      <c r="H1" s="65" t="s">
        <v>73</v>
      </c>
      <c r="I1" s="65" t="s">
        <v>283</v>
      </c>
      <c r="J1" s="5" t="s">
        <v>51</v>
      </c>
      <c r="K1" s="6" t="s">
        <v>8</v>
      </c>
      <c r="L1" s="7" t="s">
        <v>51</v>
      </c>
      <c r="M1" s="8" t="s">
        <v>7</v>
      </c>
    </row>
    <row r="2" spans="1:13" s="9" customFormat="1" ht="25.05" customHeight="1">
      <c r="A2" s="122" t="s">
        <v>1</v>
      </c>
      <c r="C2" s="15"/>
      <c r="D2" s="15"/>
      <c r="E2" s="130" t="s">
        <v>43</v>
      </c>
      <c r="F2" s="67" t="s">
        <v>56</v>
      </c>
      <c r="H2" s="15"/>
      <c r="I2" s="16"/>
      <c r="J2" s="17">
        <v>0</v>
      </c>
      <c r="K2" s="18">
        <v>0</v>
      </c>
      <c r="L2" s="19"/>
      <c r="M2" s="20"/>
    </row>
    <row r="3" spans="1:13" s="9" customFormat="1" ht="25.05" customHeight="1">
      <c r="A3" s="122" t="s">
        <v>2</v>
      </c>
      <c r="B3" s="21" t="s">
        <v>308</v>
      </c>
      <c r="C3" s="23"/>
      <c r="E3" s="126" t="s">
        <v>83</v>
      </c>
      <c r="G3" s="22" t="s">
        <v>308</v>
      </c>
      <c r="H3" s="23"/>
      <c r="I3" s="24"/>
      <c r="J3" s="25"/>
      <c r="K3" s="26">
        <v>2</v>
      </c>
      <c r="L3" s="27">
        <v>0</v>
      </c>
      <c r="M3" s="28"/>
    </row>
    <row r="4" spans="1:13" s="9" customFormat="1" ht="25.05" customHeight="1">
      <c r="A4" s="122" t="s">
        <v>3</v>
      </c>
      <c r="B4" s="70" t="s">
        <v>43</v>
      </c>
      <c r="D4" s="22" t="s">
        <v>39</v>
      </c>
      <c r="E4" s="332"/>
      <c r="F4" s="30" t="s">
        <v>60</v>
      </c>
      <c r="G4" s="58" t="s">
        <v>107</v>
      </c>
      <c r="H4" s="23"/>
      <c r="I4" s="24"/>
      <c r="J4" s="25">
        <v>2</v>
      </c>
      <c r="K4" s="26">
        <v>0</v>
      </c>
      <c r="L4" s="27">
        <v>0</v>
      </c>
      <c r="M4" s="28">
        <v>2</v>
      </c>
    </row>
    <row r="5" spans="1:13" s="9" customFormat="1" ht="25.05" customHeight="1" thickBot="1">
      <c r="A5" s="122" t="s">
        <v>4</v>
      </c>
      <c r="C5" s="23"/>
      <c r="D5" s="332"/>
      <c r="E5" s="332"/>
      <c r="F5" s="23"/>
      <c r="G5" s="23"/>
      <c r="H5" s="23"/>
      <c r="I5" s="24"/>
      <c r="J5" s="25"/>
      <c r="K5" s="26"/>
      <c r="L5" s="27"/>
      <c r="M5" s="28"/>
    </row>
    <row r="6" spans="1:13" s="9" customFormat="1" ht="25.05" customHeight="1">
      <c r="A6" s="122" t="s">
        <v>5</v>
      </c>
      <c r="B6" s="11" t="s">
        <v>41</v>
      </c>
      <c r="C6" s="59"/>
      <c r="D6" s="332"/>
      <c r="E6" s="135"/>
      <c r="G6" s="12" t="s">
        <v>13</v>
      </c>
      <c r="H6" s="23"/>
      <c r="I6" s="24"/>
      <c r="J6" s="25"/>
      <c r="K6" s="26"/>
      <c r="L6" s="27">
        <v>1</v>
      </c>
      <c r="M6" s="28">
        <v>1</v>
      </c>
    </row>
    <row r="7" spans="1:13" s="9" customFormat="1" ht="25.05" customHeight="1">
      <c r="A7" s="122" t="s">
        <v>6</v>
      </c>
      <c r="B7" s="71" t="s">
        <v>62</v>
      </c>
      <c r="C7" s="23"/>
      <c r="D7" s="30" t="s">
        <v>13</v>
      </c>
      <c r="E7" s="23"/>
      <c r="F7" s="22" t="s">
        <v>11</v>
      </c>
      <c r="G7" s="47" t="s">
        <v>39</v>
      </c>
      <c r="H7" s="23"/>
      <c r="I7" s="24"/>
      <c r="J7" s="25">
        <v>0</v>
      </c>
      <c r="K7" s="26">
        <v>2</v>
      </c>
      <c r="L7" s="27">
        <v>1</v>
      </c>
      <c r="M7" s="28">
        <v>2</v>
      </c>
    </row>
    <row r="8" spans="1:13" s="9" customFormat="1" ht="25.05" customHeight="1">
      <c r="A8" s="32" t="s">
        <v>20</v>
      </c>
      <c r="B8" s="49"/>
      <c r="C8" s="33"/>
      <c r="D8" s="33"/>
      <c r="F8" s="58" t="s">
        <v>62</v>
      </c>
      <c r="G8" s="33"/>
      <c r="H8" s="34"/>
      <c r="I8" s="35"/>
      <c r="J8" s="25">
        <v>0</v>
      </c>
      <c r="K8" s="26"/>
      <c r="L8" s="27"/>
      <c r="M8" s="28"/>
    </row>
    <row r="9" spans="1:13" s="9" customFormat="1" ht="25.05" customHeight="1" thickBot="1">
      <c r="A9" s="10"/>
      <c r="B9" s="60"/>
      <c r="C9" s="37"/>
      <c r="D9" s="37"/>
      <c r="E9" s="37"/>
      <c r="F9" s="37"/>
      <c r="G9" s="37"/>
      <c r="H9" s="38"/>
      <c r="I9" s="39"/>
      <c r="J9" s="25"/>
      <c r="K9" s="26"/>
      <c r="L9" s="27"/>
      <c r="M9" s="28"/>
    </row>
    <row r="10" spans="1:13" s="9" customFormat="1" ht="25.05" customHeight="1">
      <c r="A10" s="40"/>
      <c r="B10" s="41">
        <v>2</v>
      </c>
      <c r="C10" s="42"/>
      <c r="D10" s="42"/>
      <c r="E10" s="42">
        <v>2</v>
      </c>
      <c r="F10" s="42">
        <v>2</v>
      </c>
      <c r="G10" s="42">
        <v>0</v>
      </c>
      <c r="H10" s="42"/>
      <c r="I10" s="42"/>
      <c r="J10" s="354" t="s">
        <v>101</v>
      </c>
      <c r="K10" s="355"/>
      <c r="L10" s="356" t="s">
        <v>91</v>
      </c>
      <c r="M10" s="356"/>
    </row>
    <row r="11" spans="1:13" s="9" customFormat="1" ht="25.05" customHeight="1">
      <c r="A11" s="40"/>
      <c r="B11" s="50">
        <v>2</v>
      </c>
      <c r="C11" s="51"/>
      <c r="D11" s="51"/>
      <c r="E11" s="51">
        <v>0</v>
      </c>
      <c r="F11" s="51">
        <v>2</v>
      </c>
      <c r="G11" s="52">
        <v>0</v>
      </c>
      <c r="H11" s="51"/>
      <c r="I11" s="51"/>
    </row>
    <row r="12" spans="1:13" s="9" customFormat="1" ht="25.05" customHeight="1">
      <c r="A12" s="53"/>
      <c r="B12" s="27">
        <v>2</v>
      </c>
      <c r="C12" s="27"/>
      <c r="D12" s="27">
        <v>1</v>
      </c>
      <c r="E12" s="27"/>
      <c r="F12" s="27">
        <v>2</v>
      </c>
      <c r="G12" s="27">
        <v>1</v>
      </c>
      <c r="H12" s="27"/>
      <c r="I12" s="27"/>
    </row>
    <row r="13" spans="1:13" s="9" customFormat="1" ht="25.05" customHeight="1">
      <c r="A13" s="40"/>
      <c r="B13" s="45">
        <v>1</v>
      </c>
      <c r="C13" s="28"/>
      <c r="D13" s="28">
        <v>0</v>
      </c>
      <c r="E13" s="28"/>
      <c r="F13" s="28">
        <v>0</v>
      </c>
      <c r="G13" s="28">
        <v>2</v>
      </c>
      <c r="H13" s="28"/>
      <c r="I13" s="28"/>
    </row>
    <row r="15" spans="1:13" ht="16.2" thickBot="1"/>
    <row r="16" spans="1:13" s="9" customFormat="1" ht="40.950000000000003" customHeight="1" thickBot="1">
      <c r="A16" s="64" t="s">
        <v>122</v>
      </c>
      <c r="B16" s="65" t="s">
        <v>284</v>
      </c>
      <c r="C16" s="65" t="s">
        <v>285</v>
      </c>
      <c r="D16" s="65" t="s">
        <v>57</v>
      </c>
      <c r="E16" s="66" t="s">
        <v>58</v>
      </c>
      <c r="F16" s="65" t="s">
        <v>286</v>
      </c>
      <c r="G16" s="65" t="s">
        <v>61</v>
      </c>
      <c r="H16" s="65" t="s">
        <v>287</v>
      </c>
      <c r="I16" s="65" t="s">
        <v>64</v>
      </c>
      <c r="J16" s="5" t="s">
        <v>33</v>
      </c>
      <c r="K16" s="6" t="s">
        <v>51</v>
      </c>
      <c r="L16" s="7" t="s">
        <v>135</v>
      </c>
      <c r="M16" s="8" t="s">
        <v>52</v>
      </c>
    </row>
    <row r="17" spans="1:13" s="9" customFormat="1" ht="25.05" customHeight="1">
      <c r="A17" s="46" t="s">
        <v>34</v>
      </c>
      <c r="B17" s="11" t="s">
        <v>13</v>
      </c>
      <c r="C17" s="12" t="s">
        <v>60</v>
      </c>
      <c r="D17" s="15"/>
      <c r="E17" s="130" t="s">
        <v>14</v>
      </c>
      <c r="F17" s="67" t="s">
        <v>36</v>
      </c>
      <c r="G17" s="15"/>
      <c r="H17" s="15"/>
      <c r="I17" s="16"/>
      <c r="J17" s="17">
        <v>2</v>
      </c>
      <c r="K17" s="18">
        <v>2</v>
      </c>
      <c r="L17" s="19">
        <v>0</v>
      </c>
      <c r="M17" s="20">
        <v>1</v>
      </c>
    </row>
    <row r="18" spans="1:13" s="9" customFormat="1" ht="25.05" customHeight="1">
      <c r="A18" s="46" t="s">
        <v>35</v>
      </c>
      <c r="D18" s="14" t="s">
        <v>13</v>
      </c>
      <c r="E18" s="47" t="s">
        <v>56</v>
      </c>
      <c r="F18" s="23"/>
      <c r="G18" s="23"/>
      <c r="H18" s="23"/>
      <c r="I18" s="24"/>
      <c r="J18" s="25">
        <v>1</v>
      </c>
      <c r="K18" s="26">
        <v>0</v>
      </c>
      <c r="L18" s="27"/>
      <c r="M18" s="28"/>
    </row>
    <row r="19" spans="1:13" s="9" customFormat="1" ht="25.05" customHeight="1">
      <c r="A19" s="10" t="s">
        <v>37</v>
      </c>
      <c r="B19" s="29"/>
      <c r="C19" s="14" t="s">
        <v>39</v>
      </c>
      <c r="E19" s="30" t="s">
        <v>56</v>
      </c>
      <c r="F19" s="23"/>
      <c r="H19" s="23"/>
      <c r="I19" s="22" t="s">
        <v>39</v>
      </c>
      <c r="J19" s="25">
        <v>2</v>
      </c>
      <c r="K19" s="26"/>
      <c r="L19" s="27">
        <v>0</v>
      </c>
      <c r="M19" s="28">
        <v>2</v>
      </c>
    </row>
    <row r="20" spans="1:13" s="9" customFormat="1" ht="25.05" customHeight="1">
      <c r="A20" s="46" t="s">
        <v>38</v>
      </c>
      <c r="B20" s="29"/>
      <c r="C20" s="47" t="s">
        <v>94</v>
      </c>
      <c r="D20" s="30" t="s">
        <v>62</v>
      </c>
      <c r="G20" s="14" t="s">
        <v>107</v>
      </c>
      <c r="H20" s="23"/>
      <c r="I20" s="24"/>
      <c r="J20" s="25">
        <v>2</v>
      </c>
      <c r="K20" s="26">
        <v>0</v>
      </c>
      <c r="L20" s="27">
        <v>0</v>
      </c>
      <c r="M20" s="28"/>
    </row>
    <row r="21" spans="1:13" s="9" customFormat="1" ht="25.05" customHeight="1">
      <c r="A21" s="46" t="s">
        <v>40</v>
      </c>
      <c r="B21" s="21" t="s">
        <v>60</v>
      </c>
      <c r="C21" s="22" t="s">
        <v>143</v>
      </c>
      <c r="D21" s="23"/>
      <c r="E21" s="23"/>
      <c r="F21" s="23"/>
      <c r="G21" s="23"/>
      <c r="H21" s="23"/>
      <c r="I21" s="24"/>
      <c r="J21" s="25"/>
      <c r="K21" s="26"/>
      <c r="L21" s="27">
        <v>0</v>
      </c>
      <c r="M21" s="28">
        <v>0</v>
      </c>
    </row>
    <row r="22" spans="1:13" s="9" customFormat="1" ht="25.05" customHeight="1">
      <c r="A22" s="46" t="s">
        <v>42</v>
      </c>
      <c r="B22" s="29"/>
      <c r="D22" s="23"/>
      <c r="E22" s="23"/>
      <c r="F22" s="22" t="s">
        <v>56</v>
      </c>
      <c r="G22" s="47" t="s">
        <v>62</v>
      </c>
      <c r="H22" s="23"/>
      <c r="I22" s="24"/>
      <c r="J22" s="25"/>
      <c r="K22" s="26">
        <v>0</v>
      </c>
      <c r="L22" s="27"/>
      <c r="M22" s="28">
        <v>0</v>
      </c>
    </row>
    <row r="23" spans="1:13" s="9" customFormat="1" ht="25.05" customHeight="1">
      <c r="A23" s="46"/>
      <c r="B23" s="48"/>
      <c r="C23" s="33"/>
      <c r="D23" s="33"/>
      <c r="E23" s="33"/>
      <c r="F23" s="33"/>
      <c r="G23" s="33"/>
      <c r="H23" s="34"/>
      <c r="I23" s="35"/>
      <c r="J23" s="25"/>
      <c r="K23" s="26"/>
      <c r="L23" s="27"/>
      <c r="M23" s="28"/>
    </row>
    <row r="24" spans="1:13" s="9" customFormat="1" ht="25.05" customHeight="1" thickBot="1">
      <c r="A24" s="46"/>
      <c r="B24" s="36"/>
      <c r="C24" s="37"/>
      <c r="D24" s="37"/>
      <c r="E24" s="37"/>
      <c r="F24" s="37"/>
      <c r="G24" s="37"/>
      <c r="H24" s="38"/>
      <c r="I24" s="39"/>
      <c r="J24" s="25"/>
      <c r="K24" s="26"/>
      <c r="L24" s="27"/>
      <c r="M24" s="28"/>
    </row>
    <row r="25" spans="1:13" s="9" customFormat="1" ht="25.05" customHeight="1">
      <c r="A25" s="40"/>
      <c r="B25" s="41"/>
      <c r="C25" s="42">
        <v>0</v>
      </c>
      <c r="D25" s="42">
        <v>1</v>
      </c>
      <c r="E25" s="42">
        <v>0</v>
      </c>
      <c r="F25" s="42"/>
      <c r="G25" s="42">
        <v>0</v>
      </c>
      <c r="H25" s="42"/>
      <c r="I25" s="42"/>
      <c r="J25" s="354" t="s">
        <v>24</v>
      </c>
      <c r="K25" s="355"/>
      <c r="L25" s="356" t="s">
        <v>311</v>
      </c>
      <c r="M25" s="356"/>
    </row>
    <row r="26" spans="1:13" s="9" customFormat="1" ht="25.05" customHeight="1">
      <c r="A26" s="40"/>
      <c r="B26" s="43"/>
      <c r="C26" s="26">
        <v>2</v>
      </c>
      <c r="D26" s="26"/>
      <c r="E26" s="26">
        <v>2</v>
      </c>
      <c r="F26" s="26">
        <v>0</v>
      </c>
      <c r="G26" s="52">
        <v>2</v>
      </c>
      <c r="H26" s="26"/>
      <c r="I26" s="26"/>
    </row>
    <row r="27" spans="1:13" s="9" customFormat="1" ht="25.05" customHeight="1">
      <c r="A27" s="40"/>
      <c r="B27" s="44">
        <v>2</v>
      </c>
      <c r="C27" s="27">
        <v>2</v>
      </c>
      <c r="D27" s="27">
        <v>2</v>
      </c>
      <c r="E27" s="27">
        <v>2</v>
      </c>
      <c r="F27" s="27"/>
      <c r="G27" s="27"/>
      <c r="H27" s="27"/>
      <c r="I27" s="27"/>
    </row>
    <row r="28" spans="1:13" s="9" customFormat="1" ht="25.05" customHeight="1">
      <c r="A28" s="63"/>
      <c r="B28" s="45">
        <v>1</v>
      </c>
      <c r="C28" s="28">
        <v>2</v>
      </c>
      <c r="D28" s="28"/>
      <c r="E28" s="28"/>
      <c r="F28" s="28">
        <v>2</v>
      </c>
      <c r="G28" s="28"/>
      <c r="H28" s="28"/>
      <c r="I28" s="28">
        <v>0</v>
      </c>
    </row>
    <row r="30" spans="1:13" ht="16.2" thickBot="1"/>
    <row r="31" spans="1:13" s="9" customFormat="1" ht="40.950000000000003" customHeight="1" thickBot="1">
      <c r="A31" s="1" t="s">
        <v>123</v>
      </c>
      <c r="B31" s="133" t="s">
        <v>288</v>
      </c>
      <c r="C31" s="133" t="s">
        <v>289</v>
      </c>
      <c r="D31" s="65" t="s">
        <v>15</v>
      </c>
      <c r="E31" s="65" t="s">
        <v>16</v>
      </c>
      <c r="F31" s="65" t="s">
        <v>290</v>
      </c>
      <c r="G31" s="65" t="s">
        <v>20</v>
      </c>
      <c r="H31" s="319" t="s">
        <v>291</v>
      </c>
      <c r="I31" s="2" t="s">
        <v>292</v>
      </c>
      <c r="J31" s="5" t="s">
        <v>75</v>
      </c>
      <c r="K31" s="6" t="s">
        <v>8</v>
      </c>
      <c r="L31" s="7" t="s">
        <v>116</v>
      </c>
      <c r="M31" s="8" t="s">
        <v>8</v>
      </c>
    </row>
    <row r="32" spans="1:13" s="9" customFormat="1" ht="25.05" customHeight="1">
      <c r="A32" s="122" t="s">
        <v>86</v>
      </c>
      <c r="B32" s="11" t="s">
        <v>36</v>
      </c>
      <c r="C32" s="12" t="s">
        <v>308</v>
      </c>
      <c r="D32" s="15"/>
      <c r="E32" s="15"/>
      <c r="F32" s="67" t="s">
        <v>94</v>
      </c>
      <c r="G32" s="15"/>
      <c r="H32" s="130" t="s">
        <v>39</v>
      </c>
      <c r="I32" s="16"/>
      <c r="J32" s="17">
        <v>2</v>
      </c>
      <c r="K32" s="18">
        <v>0</v>
      </c>
      <c r="L32" s="19">
        <v>2</v>
      </c>
      <c r="M32" s="20">
        <v>2</v>
      </c>
    </row>
    <row r="33" spans="1:13" s="9" customFormat="1" ht="25.05" customHeight="1">
      <c r="A33" s="122" t="s">
        <v>87</v>
      </c>
      <c r="B33" s="21" t="s">
        <v>11</v>
      </c>
      <c r="C33" s="22" t="s">
        <v>308</v>
      </c>
      <c r="D33" s="23"/>
      <c r="E33" s="23"/>
      <c r="F33" s="14" t="s">
        <v>10</v>
      </c>
      <c r="G33" s="23"/>
      <c r="H33" s="23"/>
      <c r="I33" s="69" t="s">
        <v>39</v>
      </c>
      <c r="J33" s="25">
        <v>0</v>
      </c>
      <c r="K33" s="26">
        <v>2</v>
      </c>
      <c r="L33" s="27">
        <v>2</v>
      </c>
      <c r="M33" s="28">
        <v>2</v>
      </c>
    </row>
    <row r="34" spans="1:13" s="9" customFormat="1" ht="25.05" customHeight="1">
      <c r="A34" s="122" t="s">
        <v>88</v>
      </c>
      <c r="B34" s="70" t="s">
        <v>13</v>
      </c>
      <c r="C34" s="14" t="s">
        <v>14</v>
      </c>
      <c r="D34" s="22"/>
      <c r="E34" s="332"/>
      <c r="F34" s="23"/>
      <c r="G34" s="23"/>
      <c r="H34" s="23"/>
      <c r="I34" s="24"/>
      <c r="J34" s="25">
        <v>2</v>
      </c>
      <c r="K34" s="26">
        <v>1</v>
      </c>
      <c r="L34" s="27"/>
      <c r="M34" s="28"/>
    </row>
    <row r="35" spans="1:13" s="9" customFormat="1" ht="25.05" customHeight="1">
      <c r="A35" s="122" t="s">
        <v>90</v>
      </c>
      <c r="B35" s="14" t="s">
        <v>11</v>
      </c>
      <c r="C35" s="47" t="s">
        <v>13</v>
      </c>
      <c r="D35" s="332"/>
      <c r="E35" s="332"/>
      <c r="F35" s="30" t="s">
        <v>127</v>
      </c>
      <c r="H35" s="22" t="s">
        <v>62</v>
      </c>
      <c r="I35" s="24"/>
      <c r="J35" s="25">
        <v>2</v>
      </c>
      <c r="K35" s="26">
        <v>1</v>
      </c>
      <c r="L35" s="27">
        <v>2</v>
      </c>
      <c r="M35" s="28">
        <v>0</v>
      </c>
    </row>
    <row r="36" spans="1:13" s="9" customFormat="1" ht="25.05" customHeight="1">
      <c r="A36" s="122" t="s">
        <v>269</v>
      </c>
      <c r="B36" s="29"/>
      <c r="C36" s="23"/>
      <c r="D36" s="23"/>
      <c r="E36" s="23"/>
      <c r="F36" s="343" t="s">
        <v>104</v>
      </c>
      <c r="G36" s="23"/>
      <c r="H36" s="30" t="s">
        <v>14</v>
      </c>
      <c r="I36" s="24"/>
      <c r="J36" s="25"/>
      <c r="K36" s="26"/>
      <c r="L36" s="27">
        <v>2</v>
      </c>
      <c r="M36" s="28">
        <v>0</v>
      </c>
    </row>
    <row r="37" spans="1:13" s="9" customFormat="1" ht="25.05" customHeight="1">
      <c r="A37" s="122"/>
      <c r="B37" s="29"/>
      <c r="C37" s="23"/>
      <c r="D37" s="23"/>
      <c r="E37" s="23"/>
      <c r="F37" s="23"/>
      <c r="G37" s="23"/>
      <c r="H37" s="23"/>
      <c r="I37" s="24"/>
      <c r="J37" s="25"/>
      <c r="K37" s="26"/>
      <c r="L37" s="27"/>
      <c r="M37" s="28"/>
    </row>
    <row r="38" spans="1:13" s="9" customFormat="1" ht="25.05" customHeight="1">
      <c r="A38" s="122"/>
      <c r="B38" s="48"/>
      <c r="C38" s="33"/>
      <c r="D38" s="33"/>
      <c r="E38" s="33"/>
      <c r="F38" s="33"/>
      <c r="G38" s="33"/>
      <c r="H38" s="34"/>
      <c r="I38" s="35"/>
      <c r="J38" s="25"/>
      <c r="K38" s="26"/>
      <c r="L38" s="27"/>
      <c r="M38" s="28"/>
    </row>
    <row r="39" spans="1:13" s="9" customFormat="1" ht="25.05" customHeight="1" thickBot="1">
      <c r="A39" s="10"/>
      <c r="B39" s="36"/>
      <c r="C39" s="37"/>
      <c r="D39" s="37"/>
      <c r="E39" s="37"/>
      <c r="F39" s="37"/>
      <c r="G39" s="37"/>
      <c r="H39" s="38"/>
      <c r="I39" s="39"/>
      <c r="J39" s="25"/>
      <c r="K39" s="26"/>
      <c r="L39" s="27"/>
      <c r="M39" s="28"/>
    </row>
    <row r="40" spans="1:13" s="9" customFormat="1" ht="25.05" customHeight="1">
      <c r="A40" s="40"/>
      <c r="B40" s="41">
        <v>0</v>
      </c>
      <c r="C40" s="42">
        <v>0</v>
      </c>
      <c r="D40" s="42"/>
      <c r="E40" s="42"/>
      <c r="F40" s="42">
        <v>2</v>
      </c>
      <c r="G40" s="42"/>
      <c r="H40" s="42">
        <v>0</v>
      </c>
      <c r="I40" s="42"/>
      <c r="J40" s="354" t="s">
        <v>98</v>
      </c>
      <c r="K40" s="355"/>
      <c r="L40" s="356" t="s">
        <v>44</v>
      </c>
      <c r="M40" s="356"/>
    </row>
    <row r="41" spans="1:13" s="9" customFormat="1" ht="25.05" customHeight="1">
      <c r="A41" s="40"/>
      <c r="B41" s="43">
        <v>1</v>
      </c>
      <c r="C41" s="26">
        <v>1</v>
      </c>
      <c r="D41" s="26"/>
      <c r="E41" s="26"/>
      <c r="F41" s="26">
        <v>2</v>
      </c>
      <c r="G41" s="52"/>
      <c r="H41" s="26"/>
      <c r="I41" s="26">
        <v>0</v>
      </c>
    </row>
    <row r="42" spans="1:13" s="9" customFormat="1" ht="25.05" customHeight="1">
      <c r="A42" s="40"/>
      <c r="B42" s="44">
        <v>0</v>
      </c>
      <c r="C42" s="27"/>
      <c r="D42" s="27"/>
      <c r="E42" s="27"/>
      <c r="F42" s="27">
        <v>0</v>
      </c>
      <c r="G42" s="27"/>
      <c r="H42" s="27">
        <v>0</v>
      </c>
      <c r="I42" s="27"/>
    </row>
    <row r="43" spans="1:13" s="9" customFormat="1" ht="25.05" customHeight="1">
      <c r="A43" s="63"/>
      <c r="B43" s="45">
        <v>0</v>
      </c>
      <c r="C43" s="28">
        <v>0</v>
      </c>
      <c r="D43" s="28"/>
      <c r="E43" s="28"/>
      <c r="F43" s="28">
        <v>2</v>
      </c>
      <c r="G43" s="28"/>
      <c r="H43" s="28">
        <v>2</v>
      </c>
      <c r="I43" s="28"/>
    </row>
    <row r="45" spans="1:13" ht="16.2" thickBot="1"/>
    <row r="46" spans="1:13" s="9" customFormat="1" ht="40.950000000000003" customHeight="1" thickBot="1">
      <c r="A46" s="1" t="s">
        <v>124</v>
      </c>
      <c r="B46" s="2" t="s">
        <v>293</v>
      </c>
      <c r="C46" s="2" t="s">
        <v>294</v>
      </c>
      <c r="D46" s="2" t="s">
        <v>28</v>
      </c>
      <c r="E46" s="2" t="s">
        <v>29</v>
      </c>
      <c r="F46" s="2" t="s">
        <v>30</v>
      </c>
      <c r="G46" s="2" t="s">
        <v>31</v>
      </c>
      <c r="H46" s="2" t="s">
        <v>295</v>
      </c>
      <c r="I46" s="4"/>
      <c r="J46" s="5" t="s">
        <v>51</v>
      </c>
      <c r="K46" s="6" t="s">
        <v>8</v>
      </c>
      <c r="L46" s="7" t="s">
        <v>33</v>
      </c>
      <c r="M46" s="8" t="s">
        <v>8</v>
      </c>
    </row>
    <row r="47" spans="1:13" s="9" customFormat="1" ht="25.05" customHeight="1">
      <c r="A47" s="32" t="s">
        <v>76</v>
      </c>
      <c r="D47" s="15"/>
      <c r="F47" s="15"/>
      <c r="G47" s="15"/>
      <c r="H47" s="12" t="s">
        <v>55</v>
      </c>
      <c r="I47" s="16"/>
      <c r="J47" s="17"/>
      <c r="K47" s="18"/>
      <c r="L47" s="19">
        <v>1</v>
      </c>
      <c r="M47" s="20"/>
    </row>
    <row r="48" spans="1:13" s="9" customFormat="1" ht="25.05" customHeight="1">
      <c r="A48" s="32" t="s">
        <v>78</v>
      </c>
      <c r="B48" s="21" t="s">
        <v>39</v>
      </c>
      <c r="C48" s="332"/>
      <c r="D48" s="14" t="s">
        <v>62</v>
      </c>
      <c r="E48" s="26" t="s">
        <v>36</v>
      </c>
      <c r="F48" s="23"/>
      <c r="G48" s="23"/>
      <c r="H48" s="22" t="s">
        <v>56</v>
      </c>
      <c r="I48" s="24"/>
      <c r="J48" s="25">
        <v>0</v>
      </c>
      <c r="K48" s="26">
        <v>2</v>
      </c>
      <c r="L48" s="27">
        <v>2</v>
      </c>
      <c r="M48" s="28">
        <v>0</v>
      </c>
    </row>
    <row r="49" spans="1:13" s="9" customFormat="1" ht="25.05" customHeight="1">
      <c r="A49" s="32" t="s">
        <v>79</v>
      </c>
      <c r="B49" s="26" t="s">
        <v>11</v>
      </c>
      <c r="C49" s="14" t="s">
        <v>125</v>
      </c>
      <c r="D49" s="342" t="s">
        <v>62</v>
      </c>
      <c r="E49" s="332"/>
      <c r="F49" s="23"/>
      <c r="G49" s="30" t="s">
        <v>11</v>
      </c>
      <c r="H49" s="23"/>
      <c r="I49" s="24"/>
      <c r="J49" s="25">
        <v>0</v>
      </c>
      <c r="K49" s="26">
        <v>2</v>
      </c>
      <c r="L49" s="27">
        <v>2</v>
      </c>
      <c r="M49" s="28">
        <v>0</v>
      </c>
    </row>
    <row r="50" spans="1:13" s="9" customFormat="1" ht="25.05" customHeight="1">
      <c r="A50" s="32" t="s">
        <v>80</v>
      </c>
      <c r="B50" s="14" t="s">
        <v>11</v>
      </c>
      <c r="C50" s="47" t="s">
        <v>103</v>
      </c>
      <c r="E50" s="332"/>
      <c r="F50" s="22" t="s">
        <v>39</v>
      </c>
      <c r="G50" s="23"/>
      <c r="H50" s="23"/>
      <c r="I50" s="24"/>
      <c r="J50" s="25">
        <v>2</v>
      </c>
      <c r="K50" s="26">
        <v>0</v>
      </c>
      <c r="L50" s="27"/>
      <c r="M50" s="28">
        <v>2</v>
      </c>
    </row>
    <row r="51" spans="1:13" s="9" customFormat="1" ht="25.05" customHeight="1" thickBot="1">
      <c r="A51" s="32" t="s">
        <v>81</v>
      </c>
      <c r="B51" s="48"/>
      <c r="C51" s="23"/>
      <c r="D51" s="26" t="s">
        <v>62</v>
      </c>
      <c r="E51" s="14" t="s">
        <v>62</v>
      </c>
      <c r="F51" s="23"/>
      <c r="G51" s="23"/>
      <c r="H51" s="23"/>
      <c r="I51" s="24"/>
      <c r="J51" s="25">
        <v>0</v>
      </c>
      <c r="K51" s="26">
        <v>0</v>
      </c>
      <c r="L51" s="27"/>
      <c r="M51" s="28"/>
    </row>
    <row r="52" spans="1:13" s="9" customFormat="1" ht="25.05" customHeight="1">
      <c r="A52" s="10" t="s">
        <v>268</v>
      </c>
      <c r="B52" s="332"/>
      <c r="D52" s="23"/>
      <c r="E52" s="23"/>
      <c r="F52" s="30" t="s">
        <v>36</v>
      </c>
      <c r="G52" s="11" t="s">
        <v>11</v>
      </c>
      <c r="H52" s="23"/>
      <c r="I52" s="24"/>
      <c r="J52" s="25"/>
      <c r="K52" s="26"/>
      <c r="L52" s="27">
        <v>2</v>
      </c>
      <c r="M52" s="28">
        <v>2</v>
      </c>
    </row>
    <row r="53" spans="1:13" s="9" customFormat="1" ht="25.05" customHeight="1">
      <c r="A53" s="32"/>
      <c r="B53" s="49"/>
      <c r="C53" s="33"/>
      <c r="D53" s="33"/>
      <c r="E53" s="33"/>
      <c r="F53" s="33"/>
      <c r="G53" s="33"/>
      <c r="H53" s="34"/>
      <c r="I53" s="35"/>
      <c r="J53" s="25"/>
      <c r="K53" s="26"/>
      <c r="L53" s="27"/>
      <c r="M53" s="28"/>
    </row>
    <row r="54" spans="1:13" s="9" customFormat="1" ht="25.05" customHeight="1" thickBot="1">
      <c r="A54" s="10"/>
      <c r="B54" s="36"/>
      <c r="C54" s="37"/>
      <c r="D54" s="37"/>
      <c r="E54" s="37"/>
      <c r="F54" s="37"/>
      <c r="G54" s="37"/>
      <c r="H54" s="38"/>
      <c r="I54" s="39"/>
      <c r="J54" s="25"/>
      <c r="K54" s="26"/>
      <c r="L54" s="27"/>
      <c r="M54" s="28"/>
    </row>
    <row r="55" spans="1:13" s="9" customFormat="1" ht="25.05" customHeight="1">
      <c r="A55" s="40"/>
      <c r="B55" s="41">
        <v>0</v>
      </c>
      <c r="C55" s="42">
        <v>2</v>
      </c>
      <c r="D55" s="42">
        <v>2</v>
      </c>
      <c r="E55" s="42">
        <v>2</v>
      </c>
      <c r="F55" s="42"/>
      <c r="G55" s="42"/>
      <c r="H55" s="42"/>
      <c r="I55" s="42"/>
      <c r="J55" s="354" t="s">
        <v>101</v>
      </c>
      <c r="K55" s="355"/>
      <c r="L55" s="356" t="s">
        <v>129</v>
      </c>
      <c r="M55" s="356"/>
    </row>
    <row r="56" spans="1:13" s="9" customFormat="1" ht="25.05" customHeight="1">
      <c r="A56" s="40"/>
      <c r="B56" s="43">
        <v>0</v>
      </c>
      <c r="C56" s="26">
        <v>2</v>
      </c>
      <c r="D56" s="26">
        <v>2</v>
      </c>
      <c r="E56" s="26">
        <v>0</v>
      </c>
      <c r="F56" s="26"/>
      <c r="G56" s="26"/>
      <c r="H56" s="26"/>
      <c r="I56" s="26"/>
    </row>
    <row r="57" spans="1:13" s="9" customFormat="1" ht="25.05" customHeight="1">
      <c r="A57" s="40"/>
      <c r="B57" s="44">
        <v>0</v>
      </c>
      <c r="C57" s="27"/>
      <c r="D57" s="27"/>
      <c r="E57" s="27"/>
      <c r="F57" s="27">
        <v>0</v>
      </c>
      <c r="G57" s="131">
        <v>0</v>
      </c>
      <c r="H57" s="27">
        <v>1</v>
      </c>
      <c r="I57" s="27"/>
    </row>
    <row r="58" spans="1:13" s="9" customFormat="1" ht="25.05" customHeight="1">
      <c r="A58" s="40"/>
      <c r="B58" s="45"/>
      <c r="C58" s="28"/>
      <c r="D58" s="28">
        <v>2</v>
      </c>
      <c r="E58" s="28"/>
      <c r="F58" s="28">
        <v>0</v>
      </c>
      <c r="G58" s="28">
        <v>0</v>
      </c>
      <c r="H58" s="28">
        <v>2</v>
      </c>
      <c r="I58" s="28"/>
    </row>
  </sheetData>
  <mergeCells count="8">
    <mergeCell ref="J55:K55"/>
    <mergeCell ref="L55:M55"/>
    <mergeCell ref="J10:K10"/>
    <mergeCell ref="L10:M10"/>
    <mergeCell ref="J25:K25"/>
    <mergeCell ref="L25:M25"/>
    <mergeCell ref="J40:K40"/>
    <mergeCell ref="L40:M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Lebonyolítás</vt:lpstr>
      <vt:lpstr>1. forduló tabella</vt:lpstr>
      <vt:lpstr>2. forduló tabella</vt:lpstr>
      <vt:lpstr>11.00</vt:lpstr>
      <vt:lpstr>12.10</vt:lpstr>
      <vt:lpstr>13.20</vt:lpstr>
      <vt:lpstr>14.50</vt:lpstr>
      <vt:lpstr>16.00</vt:lpstr>
      <vt:lpstr>17.10</vt:lpstr>
      <vt:lpstr>09.30</vt:lpstr>
      <vt:lpstr>10.40</vt:lpstr>
      <vt:lpstr>11.50</vt:lpstr>
      <vt:lpstr>Egyéni</vt:lpstr>
      <vt:lpstr>Rangsorok</vt:lpstr>
      <vt:lpstr>1. ford. 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László</dc:creator>
  <cp:lastModifiedBy>Gyozsán, Zoltán</cp:lastModifiedBy>
  <dcterms:created xsi:type="dcterms:W3CDTF">2018-09-21T20:24:14Z</dcterms:created>
  <dcterms:modified xsi:type="dcterms:W3CDTF">2018-12-17T20:57:13Z</dcterms:modified>
</cp:coreProperties>
</file>