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9555" windowHeight="11565" tabRatio="811" activeTab="11"/>
  </bookViews>
  <sheets>
    <sheet name="nevezők" sheetId="1" r:id="rId1"/>
    <sheet name="A" sheetId="2" r:id="rId2"/>
    <sheet name="B" sheetId="3" r:id="rId3"/>
    <sheet name="C" sheetId="4" r:id="rId4"/>
    <sheet name="D" sheetId="5" r:id="rId5"/>
    <sheet name="E" sheetId="6" r:id="rId6"/>
    <sheet name="F" sheetId="7" r:id="rId7"/>
    <sheet name="16 G" sheetId="8" r:id="rId8"/>
    <sheet name="16H" sheetId="9" r:id="rId9"/>
    <sheet name="16 I" sheetId="10" r:id="rId10"/>
    <sheet name="16 J" sheetId="11" r:id="rId11"/>
    <sheet name="Elődöntők, helyosztók" sheetId="12" r:id="rId12"/>
    <sheet name="Munka6" sheetId="13" r:id="rId13"/>
    <sheet name="Munka7" sheetId="14" r:id="rId14"/>
    <sheet name="Munka8" sheetId="15" r:id="rId15"/>
    <sheet name="Munka9" sheetId="16" r:id="rId16"/>
    <sheet name="Munka10" sheetId="17" r:id="rId17"/>
    <sheet name="Munka11" sheetId="18" r:id="rId18"/>
    <sheet name="Munka12" sheetId="19" r:id="rId19"/>
  </sheets>
  <calcPr calcId="145621"/>
</workbook>
</file>

<file path=xl/calcChain.xml><?xml version="1.0" encoding="utf-8"?>
<calcChain xmlns="http://schemas.openxmlformats.org/spreadsheetml/2006/main">
  <c r="S15" i="19" l="1"/>
  <c r="L15" i="19"/>
  <c r="S14" i="19"/>
  <c r="L14" i="19"/>
  <c r="S12" i="19"/>
  <c r="L12" i="19"/>
  <c r="S11" i="19"/>
  <c r="L11" i="19"/>
  <c r="S9" i="19"/>
  <c r="L9" i="19"/>
  <c r="S8" i="19"/>
  <c r="L8" i="19"/>
  <c r="L6" i="19"/>
  <c r="K6" i="19"/>
  <c r="M6" i="19" s="1"/>
  <c r="H6" i="19"/>
  <c r="X6" i="19" s="1"/>
  <c r="G6" i="19"/>
  <c r="D6" i="19"/>
  <c r="C6" i="19"/>
  <c r="P5" i="19"/>
  <c r="O5" i="19"/>
  <c r="Q5" i="19" s="1"/>
  <c r="H5" i="19"/>
  <c r="G5" i="19"/>
  <c r="D5" i="19"/>
  <c r="C5" i="19"/>
  <c r="P4" i="19"/>
  <c r="O4" i="19"/>
  <c r="Q4" i="19" s="1"/>
  <c r="L4" i="19"/>
  <c r="K4" i="19"/>
  <c r="D4" i="19"/>
  <c r="C4" i="19"/>
  <c r="P3" i="19"/>
  <c r="O3" i="19"/>
  <c r="Q3" i="19" s="1"/>
  <c r="L3" i="19"/>
  <c r="K3" i="19"/>
  <c r="M3" i="19" s="1"/>
  <c r="H3" i="19"/>
  <c r="X3" i="19" s="1"/>
  <c r="G3" i="19"/>
  <c r="N2" i="19"/>
  <c r="J2" i="19"/>
  <c r="F2" i="19"/>
  <c r="B2" i="19"/>
  <c r="S15" i="18"/>
  <c r="L15" i="18"/>
  <c r="S14" i="18"/>
  <c r="L14" i="18"/>
  <c r="S12" i="18"/>
  <c r="L12" i="18"/>
  <c r="S11" i="18"/>
  <c r="L11" i="18"/>
  <c r="S9" i="18"/>
  <c r="L9" i="18"/>
  <c r="S8" i="18"/>
  <c r="L8" i="18"/>
  <c r="L6" i="18"/>
  <c r="K6" i="18"/>
  <c r="M6" i="18" s="1"/>
  <c r="H6" i="18"/>
  <c r="X6" i="18" s="1"/>
  <c r="G6" i="18"/>
  <c r="D6" i="18"/>
  <c r="C6" i="18"/>
  <c r="P5" i="18"/>
  <c r="O5" i="18"/>
  <c r="Q5" i="18" s="1"/>
  <c r="H5" i="18"/>
  <c r="G5" i="18"/>
  <c r="D5" i="18"/>
  <c r="C5" i="18"/>
  <c r="P4" i="18"/>
  <c r="O4" i="18"/>
  <c r="Q4" i="18" s="1"/>
  <c r="L4" i="18"/>
  <c r="K4" i="18"/>
  <c r="D4" i="18"/>
  <c r="C4" i="18"/>
  <c r="P3" i="18"/>
  <c r="O3" i="18"/>
  <c r="Q3" i="18" s="1"/>
  <c r="L3" i="18"/>
  <c r="K3" i="18"/>
  <c r="H3" i="18"/>
  <c r="X3" i="18" s="1"/>
  <c r="G3" i="18"/>
  <c r="N2" i="18"/>
  <c r="J2" i="18"/>
  <c r="F2" i="18"/>
  <c r="B2" i="18"/>
  <c r="S15" i="17"/>
  <c r="L15" i="17"/>
  <c r="S14" i="17"/>
  <c r="L14" i="17"/>
  <c r="S12" i="17"/>
  <c r="L12" i="17"/>
  <c r="S11" i="17"/>
  <c r="L11" i="17"/>
  <c r="S9" i="17"/>
  <c r="L9" i="17"/>
  <c r="S8" i="17"/>
  <c r="L8" i="17"/>
  <c r="L6" i="17"/>
  <c r="K6" i="17"/>
  <c r="M6" i="17" s="1"/>
  <c r="H6" i="17"/>
  <c r="X6" i="17" s="1"/>
  <c r="G6" i="17"/>
  <c r="W6" i="17" s="1"/>
  <c r="D6" i="17"/>
  <c r="C6" i="17"/>
  <c r="P5" i="17"/>
  <c r="O5" i="17"/>
  <c r="Q5" i="17" s="1"/>
  <c r="H5" i="17"/>
  <c r="G5" i="17"/>
  <c r="D5" i="17"/>
  <c r="C5" i="17"/>
  <c r="P4" i="17"/>
  <c r="O4" i="17"/>
  <c r="Q4" i="17" s="1"/>
  <c r="L4" i="17"/>
  <c r="K4" i="17"/>
  <c r="D4" i="17"/>
  <c r="C4" i="17"/>
  <c r="P3" i="17"/>
  <c r="O3" i="17"/>
  <c r="Q3" i="17" s="1"/>
  <c r="L3" i="17"/>
  <c r="K3" i="17"/>
  <c r="M3" i="17" s="1"/>
  <c r="H3" i="17"/>
  <c r="X3" i="17" s="1"/>
  <c r="G3" i="17"/>
  <c r="N2" i="17"/>
  <c r="J2" i="17"/>
  <c r="F2" i="17"/>
  <c r="B2" i="17"/>
  <c r="S15" i="16"/>
  <c r="L15" i="16"/>
  <c r="S14" i="16"/>
  <c r="L14" i="16"/>
  <c r="S12" i="16"/>
  <c r="L12" i="16"/>
  <c r="S11" i="16"/>
  <c r="L11" i="16"/>
  <c r="S9" i="16"/>
  <c r="L9" i="16"/>
  <c r="S8" i="16"/>
  <c r="L8" i="16"/>
  <c r="L6" i="16"/>
  <c r="K6" i="16"/>
  <c r="M6" i="16" s="1"/>
  <c r="H6" i="16"/>
  <c r="X6" i="16" s="1"/>
  <c r="G6" i="16"/>
  <c r="W6" i="16" s="1"/>
  <c r="D6" i="16"/>
  <c r="C6" i="16"/>
  <c r="P5" i="16"/>
  <c r="O5" i="16"/>
  <c r="Q5" i="16" s="1"/>
  <c r="H5" i="16"/>
  <c r="G5" i="16"/>
  <c r="D5" i="16"/>
  <c r="C5" i="16"/>
  <c r="P4" i="16"/>
  <c r="O4" i="16"/>
  <c r="Q4" i="16" s="1"/>
  <c r="L4" i="16"/>
  <c r="K4" i="16"/>
  <c r="D4" i="16"/>
  <c r="C4" i="16"/>
  <c r="P3" i="16"/>
  <c r="O3" i="16"/>
  <c r="Q3" i="16" s="1"/>
  <c r="L3" i="16"/>
  <c r="K3" i="16"/>
  <c r="M3" i="16" s="1"/>
  <c r="H3" i="16"/>
  <c r="X3" i="16" s="1"/>
  <c r="G3" i="16"/>
  <c r="N2" i="16"/>
  <c r="J2" i="16"/>
  <c r="F2" i="16"/>
  <c r="B2" i="16"/>
  <c r="S15" i="15"/>
  <c r="L15" i="15"/>
  <c r="S14" i="15"/>
  <c r="L14" i="15"/>
  <c r="S12" i="15"/>
  <c r="L12" i="15"/>
  <c r="S11" i="15"/>
  <c r="L11" i="15"/>
  <c r="S9" i="15"/>
  <c r="L9" i="15"/>
  <c r="S8" i="15"/>
  <c r="L8" i="15"/>
  <c r="L6" i="15"/>
  <c r="K6" i="15"/>
  <c r="M6" i="15" s="1"/>
  <c r="H6" i="15"/>
  <c r="G6" i="15"/>
  <c r="D6" i="15"/>
  <c r="C6" i="15"/>
  <c r="P5" i="15"/>
  <c r="O5" i="15"/>
  <c r="H5" i="15"/>
  <c r="G5" i="15"/>
  <c r="D5" i="15"/>
  <c r="C5" i="15"/>
  <c r="P4" i="15"/>
  <c r="O4" i="15"/>
  <c r="Q4" i="15" s="1"/>
  <c r="L4" i="15"/>
  <c r="K4" i="15"/>
  <c r="D4" i="15"/>
  <c r="C4" i="15"/>
  <c r="P3" i="15"/>
  <c r="O3" i="15"/>
  <c r="L3" i="15"/>
  <c r="K3" i="15"/>
  <c r="M3" i="15" s="1"/>
  <c r="H3" i="15"/>
  <c r="X3" i="15" s="1"/>
  <c r="G3" i="15"/>
  <c r="N2" i="15"/>
  <c r="J2" i="15"/>
  <c r="F2" i="15"/>
  <c r="B2" i="15"/>
  <c r="S15" i="14"/>
  <c r="L15" i="14"/>
  <c r="S14" i="14"/>
  <c r="L14" i="14"/>
  <c r="S12" i="14"/>
  <c r="L12" i="14"/>
  <c r="S11" i="14"/>
  <c r="L11" i="14"/>
  <c r="S9" i="14"/>
  <c r="L9" i="14"/>
  <c r="S8" i="14"/>
  <c r="L8" i="14"/>
  <c r="L6" i="14"/>
  <c r="K6" i="14"/>
  <c r="M6" i="14" s="1"/>
  <c r="H6" i="14"/>
  <c r="G6" i="14"/>
  <c r="D6" i="14"/>
  <c r="C6" i="14"/>
  <c r="P5" i="14"/>
  <c r="O5" i="14"/>
  <c r="H5" i="14"/>
  <c r="G5" i="14"/>
  <c r="D5" i="14"/>
  <c r="C5" i="14"/>
  <c r="P4" i="14"/>
  <c r="O4" i="14"/>
  <c r="Q4" i="14" s="1"/>
  <c r="L4" i="14"/>
  <c r="K4" i="14"/>
  <c r="D4" i="14"/>
  <c r="C4" i="14"/>
  <c r="P3" i="14"/>
  <c r="O3" i="14"/>
  <c r="L3" i="14"/>
  <c r="K3" i="14"/>
  <c r="H3" i="14"/>
  <c r="X3" i="14" s="1"/>
  <c r="G3" i="14"/>
  <c r="N2" i="14"/>
  <c r="J2" i="14"/>
  <c r="F2" i="14"/>
  <c r="B2" i="14"/>
  <c r="S15" i="13"/>
  <c r="L15" i="13"/>
  <c r="S14" i="13"/>
  <c r="L14" i="13"/>
  <c r="S12" i="13"/>
  <c r="L12" i="13"/>
  <c r="S11" i="13"/>
  <c r="L11" i="13"/>
  <c r="S9" i="13"/>
  <c r="L9" i="13"/>
  <c r="S8" i="13"/>
  <c r="L8" i="13"/>
  <c r="L6" i="13"/>
  <c r="K6" i="13"/>
  <c r="M6" i="13" s="1"/>
  <c r="H6" i="13"/>
  <c r="G6" i="13"/>
  <c r="D6" i="13"/>
  <c r="C6" i="13"/>
  <c r="P5" i="13"/>
  <c r="O5" i="13"/>
  <c r="H5" i="13"/>
  <c r="G5" i="13"/>
  <c r="D5" i="13"/>
  <c r="C5" i="13"/>
  <c r="P4" i="13"/>
  <c r="O4" i="13"/>
  <c r="Q4" i="13" s="1"/>
  <c r="L4" i="13"/>
  <c r="K4" i="13"/>
  <c r="D4" i="13"/>
  <c r="C4" i="13"/>
  <c r="P3" i="13"/>
  <c r="O3" i="13"/>
  <c r="L3" i="13"/>
  <c r="K3" i="13"/>
  <c r="H3" i="13"/>
  <c r="X3" i="13" s="1"/>
  <c r="G3" i="13"/>
  <c r="N2" i="13"/>
  <c r="J2" i="13"/>
  <c r="F2" i="13"/>
  <c r="B2" i="13"/>
  <c r="S14" i="8"/>
  <c r="L12" i="8"/>
  <c r="L9" i="8"/>
  <c r="F2" i="8"/>
  <c r="S15" i="8"/>
  <c r="L15" i="8"/>
  <c r="L14" i="8"/>
  <c r="S12" i="8"/>
  <c r="S11" i="8"/>
  <c r="L11" i="8"/>
  <c r="S9" i="8"/>
  <c r="S8" i="8"/>
  <c r="L8" i="8"/>
  <c r="L6" i="8"/>
  <c r="K6" i="8"/>
  <c r="M6" i="8" s="1"/>
  <c r="H6" i="8"/>
  <c r="G6" i="8"/>
  <c r="D6" i="8"/>
  <c r="C6" i="8"/>
  <c r="P5" i="8"/>
  <c r="O5" i="8"/>
  <c r="H5" i="8"/>
  <c r="G5" i="8"/>
  <c r="D5" i="8"/>
  <c r="C5" i="8"/>
  <c r="P4" i="8"/>
  <c r="O4" i="8"/>
  <c r="Q4" i="8" s="1"/>
  <c r="L4" i="8"/>
  <c r="K4" i="8"/>
  <c r="D4" i="8"/>
  <c r="C4" i="8"/>
  <c r="P3" i="8"/>
  <c r="O3" i="8"/>
  <c r="L3" i="8"/>
  <c r="K3" i="8"/>
  <c r="M3" i="8" s="1"/>
  <c r="H3" i="8"/>
  <c r="X3" i="8" s="1"/>
  <c r="G3" i="8"/>
  <c r="N2" i="8"/>
  <c r="J2" i="8"/>
  <c r="B2" i="8"/>
  <c r="S15" i="9"/>
  <c r="L15" i="9"/>
  <c r="S14" i="9"/>
  <c r="L14" i="9"/>
  <c r="S12" i="9"/>
  <c r="L12" i="9"/>
  <c r="S11" i="9"/>
  <c r="L11" i="9"/>
  <c r="S9" i="9"/>
  <c r="L9" i="9"/>
  <c r="S8" i="9"/>
  <c r="L8" i="9"/>
  <c r="L6" i="9"/>
  <c r="K6" i="9"/>
  <c r="M6" i="9" s="1"/>
  <c r="H6" i="9"/>
  <c r="G6" i="9"/>
  <c r="D6" i="9"/>
  <c r="C6" i="9"/>
  <c r="P5" i="9"/>
  <c r="O5" i="9"/>
  <c r="H5" i="9"/>
  <c r="G5" i="9"/>
  <c r="D5" i="9"/>
  <c r="C5" i="9"/>
  <c r="P4" i="9"/>
  <c r="O4" i="9"/>
  <c r="Q4" i="9" s="1"/>
  <c r="L4" i="9"/>
  <c r="K4" i="9"/>
  <c r="D4" i="9"/>
  <c r="C4" i="9"/>
  <c r="P3" i="9"/>
  <c r="O3" i="9"/>
  <c r="L3" i="9"/>
  <c r="K3" i="9"/>
  <c r="M3" i="9" s="1"/>
  <c r="H3" i="9"/>
  <c r="X3" i="9" s="1"/>
  <c r="G3" i="9"/>
  <c r="N2" i="9"/>
  <c r="J2" i="9"/>
  <c r="F2" i="9"/>
  <c r="B2" i="9"/>
  <c r="S15" i="10"/>
  <c r="L15" i="10"/>
  <c r="S14" i="10"/>
  <c r="L14" i="10"/>
  <c r="S12" i="10"/>
  <c r="L12" i="10"/>
  <c r="S11" i="10"/>
  <c r="L11" i="10"/>
  <c r="S9" i="10"/>
  <c r="L9" i="10"/>
  <c r="S8" i="10"/>
  <c r="L8" i="10"/>
  <c r="L6" i="10"/>
  <c r="K6" i="10"/>
  <c r="M6" i="10" s="1"/>
  <c r="H6" i="10"/>
  <c r="G6" i="10"/>
  <c r="D6" i="10"/>
  <c r="C6" i="10"/>
  <c r="P5" i="10"/>
  <c r="O5" i="10"/>
  <c r="H5" i="10"/>
  <c r="G5" i="10"/>
  <c r="D5" i="10"/>
  <c r="C5" i="10"/>
  <c r="P4" i="10"/>
  <c r="O4" i="10"/>
  <c r="Q4" i="10" s="1"/>
  <c r="L4" i="10"/>
  <c r="K4" i="10"/>
  <c r="D4" i="10"/>
  <c r="C4" i="10"/>
  <c r="P3" i="10"/>
  <c r="O3" i="10"/>
  <c r="L3" i="10"/>
  <c r="K3" i="10"/>
  <c r="M3" i="10" s="1"/>
  <c r="H3" i="10"/>
  <c r="X3" i="10" s="1"/>
  <c r="G3" i="10"/>
  <c r="N2" i="10"/>
  <c r="J2" i="10"/>
  <c r="F2" i="10"/>
  <c r="B2" i="10"/>
  <c r="S15" i="11"/>
  <c r="L15" i="11"/>
  <c r="S14" i="11"/>
  <c r="L14" i="11"/>
  <c r="S12" i="11"/>
  <c r="L12" i="11"/>
  <c r="S11" i="11"/>
  <c r="L11" i="11"/>
  <c r="S9" i="11"/>
  <c r="L9" i="11"/>
  <c r="S8" i="11"/>
  <c r="L8" i="11"/>
  <c r="L6" i="11"/>
  <c r="K6" i="11"/>
  <c r="M6" i="11" s="1"/>
  <c r="H6" i="11"/>
  <c r="G6" i="11"/>
  <c r="D6" i="11"/>
  <c r="C6" i="11"/>
  <c r="P5" i="11"/>
  <c r="O5" i="11"/>
  <c r="H5" i="11"/>
  <c r="G5" i="11"/>
  <c r="D5" i="11"/>
  <c r="C5" i="11"/>
  <c r="P4" i="11"/>
  <c r="O4" i="11"/>
  <c r="Q4" i="11" s="1"/>
  <c r="L4" i="11"/>
  <c r="K4" i="11"/>
  <c r="D4" i="11"/>
  <c r="C4" i="11"/>
  <c r="P3" i="11"/>
  <c r="O3" i="11"/>
  <c r="L3" i="11"/>
  <c r="K3" i="11"/>
  <c r="M3" i="11" s="1"/>
  <c r="H3" i="11"/>
  <c r="X3" i="11" s="1"/>
  <c r="G3" i="11"/>
  <c r="N2" i="11"/>
  <c r="J2" i="11"/>
  <c r="F2" i="11"/>
  <c r="B2" i="11"/>
  <c r="Q3" i="11" l="1"/>
  <c r="M4" i="11"/>
  <c r="Q5" i="11"/>
  <c r="Q3" i="10"/>
  <c r="M4" i="10"/>
  <c r="Q5" i="10"/>
  <c r="Q3" i="9"/>
  <c r="M4" i="9"/>
  <c r="Q5" i="9"/>
  <c r="Q3" i="13"/>
  <c r="Q5" i="13"/>
  <c r="Q3" i="14"/>
  <c r="Q5" i="14"/>
  <c r="Q3" i="15"/>
  <c r="M4" i="15"/>
  <c r="Q5" i="15"/>
  <c r="M4" i="16"/>
  <c r="AC6" i="16"/>
  <c r="M4" i="17"/>
  <c r="AC6" i="17"/>
  <c r="W6" i="18"/>
  <c r="M4" i="19"/>
  <c r="W6" i="19"/>
  <c r="X4" i="8"/>
  <c r="X4" i="11"/>
  <c r="X4" i="10"/>
  <c r="X4" i="9"/>
  <c r="Q3" i="8"/>
  <c r="M4" i="8"/>
  <c r="Q5" i="8"/>
  <c r="X4" i="13"/>
  <c r="X4" i="14"/>
  <c r="X4" i="15"/>
  <c r="X4" i="16"/>
  <c r="X4" i="17"/>
  <c r="X4" i="18"/>
  <c r="X4" i="19"/>
  <c r="W4" i="13"/>
  <c r="W3" i="13"/>
  <c r="W4" i="14"/>
  <c r="W3" i="14"/>
  <c r="W4" i="18"/>
  <c r="W3" i="18"/>
  <c r="W5" i="15"/>
  <c r="X5" i="15"/>
  <c r="W5" i="13"/>
  <c r="X5" i="13"/>
  <c r="W5" i="10"/>
  <c r="X5" i="10"/>
  <c r="W5" i="9"/>
  <c r="X5" i="9"/>
  <c r="W5" i="19"/>
  <c r="X5" i="19"/>
  <c r="W5" i="18"/>
  <c r="X5" i="18"/>
  <c r="W5" i="17"/>
  <c r="X5" i="17"/>
  <c r="W5" i="16"/>
  <c r="X5" i="16"/>
  <c r="W5" i="14"/>
  <c r="X5" i="14"/>
  <c r="W6" i="13"/>
  <c r="X6" i="13"/>
  <c r="W5" i="11"/>
  <c r="X5" i="11"/>
  <c r="W6" i="10"/>
  <c r="X6" i="10"/>
  <c r="W6" i="9"/>
  <c r="X6" i="9"/>
  <c r="W5" i="8"/>
  <c r="X5" i="8"/>
  <c r="AC5" i="17"/>
  <c r="W6" i="15"/>
  <c r="X6" i="15"/>
  <c r="W6" i="14"/>
  <c r="X6" i="14"/>
  <c r="W6" i="11"/>
  <c r="X6" i="11"/>
  <c r="W6" i="8"/>
  <c r="X6" i="8"/>
  <c r="AC6" i="19"/>
  <c r="W3" i="19"/>
  <c r="AC3" i="19" s="1"/>
  <c r="W4" i="19"/>
  <c r="AC4" i="19" s="1"/>
  <c r="I5" i="19"/>
  <c r="I6" i="19"/>
  <c r="I3" i="19"/>
  <c r="V3" i="19" s="1"/>
  <c r="T3" i="19"/>
  <c r="E4" i="19"/>
  <c r="V4" i="19" s="1"/>
  <c r="T4" i="19"/>
  <c r="E5" i="19"/>
  <c r="U5" i="19" s="1"/>
  <c r="E6" i="19"/>
  <c r="U6" i="19" s="1"/>
  <c r="T6" i="19"/>
  <c r="AC3" i="18"/>
  <c r="AC4" i="18"/>
  <c r="AC5" i="18"/>
  <c r="AC6" i="18"/>
  <c r="M3" i="18"/>
  <c r="M4" i="18"/>
  <c r="I5" i="18"/>
  <c r="I6" i="18"/>
  <c r="I3" i="18"/>
  <c r="U3" i="18" s="1"/>
  <c r="E4" i="18"/>
  <c r="U4" i="18" s="1"/>
  <c r="E5" i="18"/>
  <c r="T5" i="18" s="1"/>
  <c r="E6" i="18"/>
  <c r="U6" i="18" s="1"/>
  <c r="W3" i="17"/>
  <c r="AC3" i="17" s="1"/>
  <c r="W4" i="17"/>
  <c r="AC4" i="17" s="1"/>
  <c r="I5" i="17"/>
  <c r="I6" i="17"/>
  <c r="I3" i="17"/>
  <c r="V3" i="17" s="1"/>
  <c r="T3" i="17"/>
  <c r="E4" i="17"/>
  <c r="V4" i="17" s="1"/>
  <c r="T4" i="17"/>
  <c r="E5" i="17"/>
  <c r="U5" i="17" s="1"/>
  <c r="T5" i="17"/>
  <c r="E6" i="17"/>
  <c r="T6" i="17"/>
  <c r="W3" i="16"/>
  <c r="AC3" i="16" s="1"/>
  <c r="W4" i="16"/>
  <c r="AC4" i="16" s="1"/>
  <c r="I5" i="16"/>
  <c r="I6" i="16"/>
  <c r="I3" i="16"/>
  <c r="V3" i="16" s="1"/>
  <c r="T3" i="16"/>
  <c r="E4" i="16"/>
  <c r="V4" i="16" s="1"/>
  <c r="T4" i="16"/>
  <c r="E5" i="16"/>
  <c r="U5" i="16" s="1"/>
  <c r="T5" i="16"/>
  <c r="E6" i="16"/>
  <c r="T6" i="16"/>
  <c r="W3" i="15"/>
  <c r="AC3" i="15" s="1"/>
  <c r="W4" i="15"/>
  <c r="AC4" i="15" s="1"/>
  <c r="I5" i="15"/>
  <c r="I6" i="15"/>
  <c r="I3" i="15"/>
  <c r="V3" i="15" s="1"/>
  <c r="T3" i="15"/>
  <c r="E4" i="15"/>
  <c r="V4" i="15" s="1"/>
  <c r="T4" i="15"/>
  <c r="E5" i="15"/>
  <c r="U5" i="15" s="1"/>
  <c r="E6" i="15"/>
  <c r="AC3" i="14"/>
  <c r="AC4" i="14"/>
  <c r="AC5" i="14"/>
  <c r="AC6" i="14"/>
  <c r="M3" i="14"/>
  <c r="M4" i="14"/>
  <c r="I5" i="14"/>
  <c r="I6" i="14"/>
  <c r="I3" i="14"/>
  <c r="U3" i="14" s="1"/>
  <c r="E4" i="14"/>
  <c r="U4" i="14" s="1"/>
  <c r="E5" i="14"/>
  <c r="T5" i="14" s="1"/>
  <c r="E6" i="14"/>
  <c r="U6" i="14" s="1"/>
  <c r="AC3" i="13"/>
  <c r="AC4" i="13"/>
  <c r="AC5" i="13"/>
  <c r="AC6" i="13"/>
  <c r="M3" i="13"/>
  <c r="M4" i="13"/>
  <c r="I5" i="13"/>
  <c r="I6" i="13"/>
  <c r="I3" i="13"/>
  <c r="U3" i="13" s="1"/>
  <c r="E4" i="13"/>
  <c r="U4" i="13" s="1"/>
  <c r="E5" i="13"/>
  <c r="T5" i="13" s="1"/>
  <c r="E6" i="13"/>
  <c r="U6" i="13" s="1"/>
  <c r="W3" i="8"/>
  <c r="AC3" i="8" s="1"/>
  <c r="W4" i="8"/>
  <c r="AC4" i="8" s="1"/>
  <c r="I5" i="8"/>
  <c r="I6" i="8"/>
  <c r="I3" i="8"/>
  <c r="V3" i="8" s="1"/>
  <c r="T3" i="8"/>
  <c r="E4" i="8"/>
  <c r="V4" i="8" s="1"/>
  <c r="T4" i="8"/>
  <c r="E5" i="8"/>
  <c r="U5" i="8" s="1"/>
  <c r="E6" i="8"/>
  <c r="V6" i="8" s="1"/>
  <c r="AC5" i="9"/>
  <c r="AC6" i="9"/>
  <c r="W3" i="9"/>
  <c r="AC3" i="9" s="1"/>
  <c r="W4" i="9"/>
  <c r="AC4" i="9" s="1"/>
  <c r="I5" i="9"/>
  <c r="I6" i="9"/>
  <c r="I3" i="9"/>
  <c r="T3" i="9" s="1"/>
  <c r="E4" i="9"/>
  <c r="V4" i="9" s="1"/>
  <c r="E5" i="9"/>
  <c r="U5" i="9" s="1"/>
  <c r="E6" i="9"/>
  <c r="U6" i="9" s="1"/>
  <c r="W3" i="10"/>
  <c r="AC3" i="10" s="1"/>
  <c r="W4" i="10"/>
  <c r="AC4" i="10" s="1"/>
  <c r="I5" i="10"/>
  <c r="I6" i="10"/>
  <c r="I3" i="10"/>
  <c r="V3" i="10" s="1"/>
  <c r="T3" i="10"/>
  <c r="E4" i="10"/>
  <c r="V4" i="10" s="1"/>
  <c r="T4" i="10"/>
  <c r="E5" i="10"/>
  <c r="U5" i="10" s="1"/>
  <c r="T5" i="10"/>
  <c r="E6" i="10"/>
  <c r="V6" i="10" s="1"/>
  <c r="W3" i="11"/>
  <c r="AC3" i="11" s="1"/>
  <c r="W4" i="11"/>
  <c r="AC4" i="11" s="1"/>
  <c r="I5" i="11"/>
  <c r="I6" i="11"/>
  <c r="I3" i="11"/>
  <c r="T3" i="11" s="1"/>
  <c r="E4" i="11"/>
  <c r="V4" i="11" s="1"/>
  <c r="E5" i="11"/>
  <c r="U5" i="11" s="1"/>
  <c r="E6" i="11"/>
  <c r="V6" i="11" s="1"/>
  <c r="R45" i="2"/>
  <c r="L45" i="2"/>
  <c r="R44" i="2"/>
  <c r="L44" i="2"/>
  <c r="R43" i="2"/>
  <c r="L43" i="2"/>
  <c r="R42" i="2"/>
  <c r="L42" i="2"/>
  <c r="R40" i="2"/>
  <c r="L40" i="2"/>
  <c r="R39" i="2"/>
  <c r="L39" i="2"/>
  <c r="R38" i="2"/>
  <c r="L38" i="2"/>
  <c r="R37" i="2"/>
  <c r="L37" i="2"/>
  <c r="R35" i="2"/>
  <c r="L35" i="2"/>
  <c r="R34" i="2"/>
  <c r="L34" i="2"/>
  <c r="R33" i="2"/>
  <c r="L33" i="2"/>
  <c r="R32" i="2"/>
  <c r="L32" i="2"/>
  <c r="R30" i="2"/>
  <c r="L30" i="2"/>
  <c r="R29" i="2"/>
  <c r="L29" i="2"/>
  <c r="R28" i="2"/>
  <c r="L28" i="2"/>
  <c r="R27" i="2"/>
  <c r="L27" i="2"/>
  <c r="R25" i="2"/>
  <c r="L25" i="2"/>
  <c r="R24" i="2"/>
  <c r="L24" i="2"/>
  <c r="R23" i="2"/>
  <c r="L23" i="2"/>
  <c r="R22" i="2"/>
  <c r="L22" i="2"/>
  <c r="R20" i="2"/>
  <c r="L20" i="2"/>
  <c r="R19" i="2"/>
  <c r="L19" i="2"/>
  <c r="R18" i="2"/>
  <c r="L18" i="2"/>
  <c r="R17" i="2"/>
  <c r="L17" i="2"/>
  <c r="R15" i="2"/>
  <c r="L15" i="2"/>
  <c r="R14" i="2"/>
  <c r="L14" i="2"/>
  <c r="R13" i="2"/>
  <c r="L13" i="2"/>
  <c r="R12" i="2"/>
  <c r="L12" i="2"/>
  <c r="AB10" i="2"/>
  <c r="AA10" i="2"/>
  <c r="AC10" i="2" s="1"/>
  <c r="X10" i="2"/>
  <c r="W10" i="2"/>
  <c r="Y10" i="2" s="1"/>
  <c r="T10" i="2"/>
  <c r="S10" i="2"/>
  <c r="U10" i="2" s="1"/>
  <c r="P10" i="2"/>
  <c r="O10" i="2"/>
  <c r="Q10" i="2" s="1"/>
  <c r="L10" i="2"/>
  <c r="K10" i="2"/>
  <c r="M10" i="2" s="1"/>
  <c r="H10" i="2"/>
  <c r="AN10" i="2" s="1"/>
  <c r="G10" i="2"/>
  <c r="I10" i="2" s="1"/>
  <c r="D10" i="2"/>
  <c r="C10" i="2"/>
  <c r="AM10" i="2" s="1"/>
  <c r="AF9" i="2"/>
  <c r="AE9" i="2"/>
  <c r="AG9" i="2" s="1"/>
  <c r="X9" i="2"/>
  <c r="W9" i="2"/>
  <c r="Y9" i="2" s="1"/>
  <c r="T9" i="2"/>
  <c r="S9" i="2"/>
  <c r="P9" i="2"/>
  <c r="O9" i="2"/>
  <c r="Q9" i="2" s="1"/>
  <c r="L9" i="2"/>
  <c r="K9" i="2"/>
  <c r="H9" i="2"/>
  <c r="G9" i="2"/>
  <c r="I9" i="2" s="1"/>
  <c r="D9" i="2"/>
  <c r="C9" i="2"/>
  <c r="AF8" i="2"/>
  <c r="AE8" i="2"/>
  <c r="AG8" i="2" s="1"/>
  <c r="AB8" i="2"/>
  <c r="AA8" i="2"/>
  <c r="T8" i="2"/>
  <c r="S8" i="2"/>
  <c r="U8" i="2" s="1"/>
  <c r="P8" i="2"/>
  <c r="O8" i="2"/>
  <c r="L8" i="2"/>
  <c r="K8" i="2"/>
  <c r="M8" i="2" s="1"/>
  <c r="H8" i="2"/>
  <c r="G8" i="2"/>
  <c r="D8" i="2"/>
  <c r="C8" i="2"/>
  <c r="AF7" i="2"/>
  <c r="AE7" i="2"/>
  <c r="AG7" i="2" s="1"/>
  <c r="AB7" i="2"/>
  <c r="AA7" i="2"/>
  <c r="AC7" i="2" s="1"/>
  <c r="X7" i="2"/>
  <c r="W7" i="2"/>
  <c r="P7" i="2"/>
  <c r="O7" i="2"/>
  <c r="Q7" i="2" s="1"/>
  <c r="L7" i="2"/>
  <c r="K7" i="2"/>
  <c r="H7" i="2"/>
  <c r="G7" i="2"/>
  <c r="I7" i="2" s="1"/>
  <c r="D7" i="2"/>
  <c r="C7" i="2"/>
  <c r="AF6" i="2"/>
  <c r="AE6" i="2"/>
  <c r="AG6" i="2" s="1"/>
  <c r="AB6" i="2"/>
  <c r="AA6" i="2"/>
  <c r="X6" i="2"/>
  <c r="W6" i="2"/>
  <c r="Y6" i="2" s="1"/>
  <c r="T6" i="2"/>
  <c r="S6" i="2"/>
  <c r="L6" i="2"/>
  <c r="K6" i="2"/>
  <c r="M6" i="2" s="1"/>
  <c r="H6" i="2"/>
  <c r="G6" i="2"/>
  <c r="D6" i="2"/>
  <c r="C6" i="2"/>
  <c r="AF5" i="2"/>
  <c r="AE5" i="2"/>
  <c r="AG5" i="2" s="1"/>
  <c r="AB5" i="2"/>
  <c r="AA5" i="2"/>
  <c r="AC5" i="2" s="1"/>
  <c r="X5" i="2"/>
  <c r="W5" i="2"/>
  <c r="T5" i="2"/>
  <c r="S5" i="2"/>
  <c r="U5" i="2" s="1"/>
  <c r="P5" i="2"/>
  <c r="O5" i="2"/>
  <c r="H5" i="2"/>
  <c r="G5" i="2"/>
  <c r="I5" i="2" s="1"/>
  <c r="D5" i="2"/>
  <c r="C5" i="2"/>
  <c r="AF4" i="2"/>
  <c r="AE4" i="2"/>
  <c r="AG4" i="2" s="1"/>
  <c r="AB4" i="2"/>
  <c r="AA4" i="2"/>
  <c r="X4" i="2"/>
  <c r="W4" i="2"/>
  <c r="Y4" i="2" s="1"/>
  <c r="T4" i="2"/>
  <c r="S4" i="2"/>
  <c r="P4" i="2"/>
  <c r="O4" i="2"/>
  <c r="Q4" i="2" s="1"/>
  <c r="L4" i="2"/>
  <c r="K4" i="2"/>
  <c r="D4" i="2"/>
  <c r="C4" i="2"/>
  <c r="AF3" i="2"/>
  <c r="AE3" i="2"/>
  <c r="AG3" i="2" s="1"/>
  <c r="AB3" i="2"/>
  <c r="AA3" i="2"/>
  <c r="AC3" i="2" s="1"/>
  <c r="X3" i="2"/>
  <c r="W3" i="2"/>
  <c r="T3" i="2"/>
  <c r="S3" i="2"/>
  <c r="P3" i="2"/>
  <c r="O3" i="2"/>
  <c r="L3" i="2"/>
  <c r="K3" i="2"/>
  <c r="H3" i="2"/>
  <c r="G3" i="2"/>
  <c r="AD2" i="2"/>
  <c r="Z2" i="2"/>
  <c r="V2" i="2"/>
  <c r="R2" i="2"/>
  <c r="N2" i="2"/>
  <c r="J2" i="2"/>
  <c r="F2" i="2"/>
  <c r="B2" i="2"/>
  <c r="R45" i="3"/>
  <c r="L45" i="3"/>
  <c r="R44" i="3"/>
  <c r="L44" i="3"/>
  <c r="R43" i="3"/>
  <c r="L43" i="3"/>
  <c r="R42" i="3"/>
  <c r="L42" i="3"/>
  <c r="R40" i="3"/>
  <c r="L40" i="3"/>
  <c r="R39" i="3"/>
  <c r="L39" i="3"/>
  <c r="R38" i="3"/>
  <c r="L38" i="3"/>
  <c r="R37" i="3"/>
  <c r="L37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5" i="3"/>
  <c r="L25" i="3"/>
  <c r="R24" i="3"/>
  <c r="L24" i="3"/>
  <c r="R23" i="3"/>
  <c r="L23" i="3"/>
  <c r="R22" i="3"/>
  <c r="L22" i="3"/>
  <c r="R20" i="3"/>
  <c r="L20" i="3"/>
  <c r="R19" i="3"/>
  <c r="L19" i="3"/>
  <c r="R18" i="3"/>
  <c r="L18" i="3"/>
  <c r="R17" i="3"/>
  <c r="L17" i="3"/>
  <c r="R15" i="3"/>
  <c r="L15" i="3"/>
  <c r="R14" i="3"/>
  <c r="L14" i="3"/>
  <c r="R13" i="3"/>
  <c r="L13" i="3"/>
  <c r="R12" i="3"/>
  <c r="L12" i="3"/>
  <c r="AB10" i="3"/>
  <c r="AA10" i="3"/>
  <c r="AC10" i="3" s="1"/>
  <c r="X10" i="3"/>
  <c r="W10" i="3"/>
  <c r="Y10" i="3" s="1"/>
  <c r="T10" i="3"/>
  <c r="S10" i="3"/>
  <c r="U10" i="3" s="1"/>
  <c r="P10" i="3"/>
  <c r="O10" i="3"/>
  <c r="Q10" i="3" s="1"/>
  <c r="L10" i="3"/>
  <c r="K10" i="3"/>
  <c r="M10" i="3" s="1"/>
  <c r="H10" i="3"/>
  <c r="G10" i="3"/>
  <c r="D10" i="3"/>
  <c r="C10" i="3"/>
  <c r="AF9" i="3"/>
  <c r="AE9" i="3"/>
  <c r="AG9" i="3" s="1"/>
  <c r="X9" i="3"/>
  <c r="W9" i="3"/>
  <c r="Y9" i="3" s="1"/>
  <c r="T9" i="3"/>
  <c r="S9" i="3"/>
  <c r="P9" i="3"/>
  <c r="O9" i="3"/>
  <c r="Q9" i="3" s="1"/>
  <c r="L9" i="3"/>
  <c r="K9" i="3"/>
  <c r="H9" i="3"/>
  <c r="G9" i="3"/>
  <c r="D9" i="3"/>
  <c r="AN9" i="3" s="1"/>
  <c r="C9" i="3"/>
  <c r="AF8" i="3"/>
  <c r="AE8" i="3"/>
  <c r="AG8" i="3" s="1"/>
  <c r="AB8" i="3"/>
  <c r="AA8" i="3"/>
  <c r="T8" i="3"/>
  <c r="S8" i="3"/>
  <c r="U8" i="3" s="1"/>
  <c r="P8" i="3"/>
  <c r="O8" i="3"/>
  <c r="L8" i="3"/>
  <c r="K8" i="3"/>
  <c r="M8" i="3" s="1"/>
  <c r="H8" i="3"/>
  <c r="G8" i="3"/>
  <c r="D8" i="3"/>
  <c r="C8" i="3"/>
  <c r="AF7" i="3"/>
  <c r="AE7" i="3"/>
  <c r="AG7" i="3" s="1"/>
  <c r="AB7" i="3"/>
  <c r="AA7" i="3"/>
  <c r="AC7" i="3" s="1"/>
  <c r="X7" i="3"/>
  <c r="W7" i="3"/>
  <c r="P7" i="3"/>
  <c r="O7" i="3"/>
  <c r="Q7" i="3" s="1"/>
  <c r="L7" i="3"/>
  <c r="K7" i="3"/>
  <c r="H7" i="3"/>
  <c r="G7" i="3"/>
  <c r="I7" i="3" s="1"/>
  <c r="D7" i="3"/>
  <c r="C7" i="3"/>
  <c r="AF6" i="3"/>
  <c r="AE6" i="3"/>
  <c r="AG6" i="3" s="1"/>
  <c r="AB6" i="3"/>
  <c r="AA6" i="3"/>
  <c r="X6" i="3"/>
  <c r="W6" i="3"/>
  <c r="Y6" i="3" s="1"/>
  <c r="T6" i="3"/>
  <c r="S6" i="3"/>
  <c r="L6" i="3"/>
  <c r="K6" i="3"/>
  <c r="M6" i="3" s="1"/>
  <c r="H6" i="3"/>
  <c r="G6" i="3"/>
  <c r="D6" i="3"/>
  <c r="C6" i="3"/>
  <c r="AF5" i="3"/>
  <c r="AE5" i="3"/>
  <c r="AG5" i="3" s="1"/>
  <c r="AB5" i="3"/>
  <c r="AA5" i="3"/>
  <c r="AC5" i="3" s="1"/>
  <c r="X5" i="3"/>
  <c r="W5" i="3"/>
  <c r="T5" i="3"/>
  <c r="S5" i="3"/>
  <c r="U5" i="3" s="1"/>
  <c r="P5" i="3"/>
  <c r="O5" i="3"/>
  <c r="H5" i="3"/>
  <c r="G5" i="3"/>
  <c r="I5" i="3" s="1"/>
  <c r="D5" i="3"/>
  <c r="C5" i="3"/>
  <c r="AF4" i="3"/>
  <c r="AE4" i="3"/>
  <c r="AG4" i="3" s="1"/>
  <c r="AB4" i="3"/>
  <c r="AA4" i="3"/>
  <c r="X4" i="3"/>
  <c r="W4" i="3"/>
  <c r="Y4" i="3" s="1"/>
  <c r="T4" i="3"/>
  <c r="S4" i="3"/>
  <c r="P4" i="3"/>
  <c r="O4" i="3"/>
  <c r="Q4" i="3" s="1"/>
  <c r="L4" i="3"/>
  <c r="K4" i="3"/>
  <c r="D4" i="3"/>
  <c r="C4" i="3"/>
  <c r="AF3" i="3"/>
  <c r="AE3" i="3"/>
  <c r="AG3" i="3" s="1"/>
  <c r="AB3" i="3"/>
  <c r="AA3" i="3"/>
  <c r="AC3" i="3" s="1"/>
  <c r="X3" i="3"/>
  <c r="W3" i="3"/>
  <c r="T3" i="3"/>
  <c r="S3" i="3"/>
  <c r="U3" i="3" s="1"/>
  <c r="P3" i="3"/>
  <c r="O3" i="3"/>
  <c r="L3" i="3"/>
  <c r="K3" i="3"/>
  <c r="H3" i="3"/>
  <c r="G3" i="3"/>
  <c r="AD2" i="3"/>
  <c r="Z2" i="3"/>
  <c r="V2" i="3"/>
  <c r="R2" i="3"/>
  <c r="N2" i="3"/>
  <c r="J2" i="3"/>
  <c r="F2" i="3"/>
  <c r="B2" i="3"/>
  <c r="R45" i="4"/>
  <c r="L45" i="4"/>
  <c r="R44" i="4"/>
  <c r="L44" i="4"/>
  <c r="R43" i="4"/>
  <c r="L43" i="4"/>
  <c r="R42" i="4"/>
  <c r="L42" i="4"/>
  <c r="R40" i="4"/>
  <c r="L40" i="4"/>
  <c r="R39" i="4"/>
  <c r="L39" i="4"/>
  <c r="R38" i="4"/>
  <c r="L38" i="4"/>
  <c r="R37" i="4"/>
  <c r="L37" i="4"/>
  <c r="R35" i="4"/>
  <c r="L35" i="4"/>
  <c r="R34" i="4"/>
  <c r="L34" i="4"/>
  <c r="R33" i="4"/>
  <c r="L33" i="4"/>
  <c r="R32" i="4"/>
  <c r="L32" i="4"/>
  <c r="R30" i="4"/>
  <c r="L30" i="4"/>
  <c r="R29" i="4"/>
  <c r="L29" i="4"/>
  <c r="R28" i="4"/>
  <c r="L28" i="4"/>
  <c r="R27" i="4"/>
  <c r="L27" i="4"/>
  <c r="R25" i="4"/>
  <c r="L25" i="4"/>
  <c r="R24" i="4"/>
  <c r="L24" i="4"/>
  <c r="R23" i="4"/>
  <c r="L23" i="4"/>
  <c r="R22" i="4"/>
  <c r="L22" i="4"/>
  <c r="R20" i="4"/>
  <c r="L20" i="4"/>
  <c r="R19" i="4"/>
  <c r="L19" i="4"/>
  <c r="R18" i="4"/>
  <c r="L18" i="4"/>
  <c r="R17" i="4"/>
  <c r="L17" i="4"/>
  <c r="R15" i="4"/>
  <c r="L15" i="4"/>
  <c r="R14" i="4"/>
  <c r="L14" i="4"/>
  <c r="R13" i="4"/>
  <c r="L13" i="4"/>
  <c r="R12" i="4"/>
  <c r="L12" i="4"/>
  <c r="AB10" i="4"/>
  <c r="AA10" i="4"/>
  <c r="AC10" i="4" s="1"/>
  <c r="X10" i="4"/>
  <c r="W10" i="4"/>
  <c r="Y10" i="4" s="1"/>
  <c r="T10" i="4"/>
  <c r="S10" i="4"/>
  <c r="U10" i="4" s="1"/>
  <c r="P10" i="4"/>
  <c r="O10" i="4"/>
  <c r="Q10" i="4" s="1"/>
  <c r="L10" i="4"/>
  <c r="K10" i="4"/>
  <c r="M10" i="4" s="1"/>
  <c r="H10" i="4"/>
  <c r="G10" i="4"/>
  <c r="D10" i="4"/>
  <c r="C10" i="4"/>
  <c r="AF9" i="4"/>
  <c r="AE9" i="4"/>
  <c r="AG9" i="4" s="1"/>
  <c r="X9" i="4"/>
  <c r="W9" i="4"/>
  <c r="Y9" i="4" s="1"/>
  <c r="T9" i="4"/>
  <c r="S9" i="4"/>
  <c r="P9" i="4"/>
  <c r="O9" i="4"/>
  <c r="Q9" i="4" s="1"/>
  <c r="L9" i="4"/>
  <c r="K9" i="4"/>
  <c r="H9" i="4"/>
  <c r="G9" i="4"/>
  <c r="D9" i="4"/>
  <c r="AN9" i="4" s="1"/>
  <c r="C9" i="4"/>
  <c r="AF8" i="4"/>
  <c r="AE8" i="4"/>
  <c r="AG8" i="4" s="1"/>
  <c r="AB8" i="4"/>
  <c r="AA8" i="4"/>
  <c r="T8" i="4"/>
  <c r="S8" i="4"/>
  <c r="U8" i="4" s="1"/>
  <c r="P8" i="4"/>
  <c r="O8" i="4"/>
  <c r="L8" i="4"/>
  <c r="K8" i="4"/>
  <c r="M8" i="4" s="1"/>
  <c r="H8" i="4"/>
  <c r="G8" i="4"/>
  <c r="D8" i="4"/>
  <c r="C8" i="4"/>
  <c r="AF7" i="4"/>
  <c r="AE7" i="4"/>
  <c r="AG7" i="4" s="1"/>
  <c r="AB7" i="4"/>
  <c r="AA7" i="4"/>
  <c r="AC7" i="4" s="1"/>
  <c r="X7" i="4"/>
  <c r="W7" i="4"/>
  <c r="P7" i="4"/>
  <c r="O7" i="4"/>
  <c r="Q7" i="4" s="1"/>
  <c r="L7" i="4"/>
  <c r="K7" i="4"/>
  <c r="H7" i="4"/>
  <c r="G7" i="4"/>
  <c r="I7" i="4" s="1"/>
  <c r="D7" i="4"/>
  <c r="C7" i="4"/>
  <c r="AF6" i="4"/>
  <c r="AE6" i="4"/>
  <c r="AG6" i="4" s="1"/>
  <c r="AB6" i="4"/>
  <c r="AA6" i="4"/>
  <c r="X6" i="4"/>
  <c r="W6" i="4"/>
  <c r="Y6" i="4" s="1"/>
  <c r="T6" i="4"/>
  <c r="S6" i="4"/>
  <c r="L6" i="4"/>
  <c r="K6" i="4"/>
  <c r="M6" i="4" s="1"/>
  <c r="H6" i="4"/>
  <c r="G6" i="4"/>
  <c r="D6" i="4"/>
  <c r="C6" i="4"/>
  <c r="AF5" i="4"/>
  <c r="AE5" i="4"/>
  <c r="AG5" i="4" s="1"/>
  <c r="AB5" i="4"/>
  <c r="AA5" i="4"/>
  <c r="AC5" i="4" s="1"/>
  <c r="X5" i="4"/>
  <c r="W5" i="4"/>
  <c r="T5" i="4"/>
  <c r="S5" i="4"/>
  <c r="P5" i="4"/>
  <c r="O5" i="4"/>
  <c r="H5" i="4"/>
  <c r="G5" i="4"/>
  <c r="I5" i="4" s="1"/>
  <c r="D5" i="4"/>
  <c r="C5" i="4"/>
  <c r="AF4" i="4"/>
  <c r="AE4" i="4"/>
  <c r="AG4" i="4" s="1"/>
  <c r="AB4" i="4"/>
  <c r="AA4" i="4"/>
  <c r="X4" i="4"/>
  <c r="W4" i="4"/>
  <c r="Y4" i="4" s="1"/>
  <c r="T4" i="4"/>
  <c r="S4" i="4"/>
  <c r="P4" i="4"/>
  <c r="O4" i="4"/>
  <c r="Q4" i="4" s="1"/>
  <c r="L4" i="4"/>
  <c r="K4" i="4"/>
  <c r="D4" i="4"/>
  <c r="C4" i="4"/>
  <c r="AF3" i="4"/>
  <c r="AE3" i="4"/>
  <c r="AG3" i="4" s="1"/>
  <c r="AB3" i="4"/>
  <c r="AA3" i="4"/>
  <c r="X3" i="4"/>
  <c r="W3" i="4"/>
  <c r="T3" i="4"/>
  <c r="S3" i="4"/>
  <c r="U3" i="4" s="1"/>
  <c r="P3" i="4"/>
  <c r="O3" i="4"/>
  <c r="L3" i="4"/>
  <c r="K3" i="4"/>
  <c r="H3" i="4"/>
  <c r="G3" i="4"/>
  <c r="AD2" i="4"/>
  <c r="Z2" i="4"/>
  <c r="V2" i="4"/>
  <c r="R2" i="4"/>
  <c r="N2" i="4"/>
  <c r="J2" i="4"/>
  <c r="F2" i="4"/>
  <c r="B2" i="4"/>
  <c r="R45" i="5"/>
  <c r="L45" i="5"/>
  <c r="R44" i="5"/>
  <c r="L44" i="5"/>
  <c r="R43" i="5"/>
  <c r="L43" i="5"/>
  <c r="R42" i="5"/>
  <c r="L42" i="5"/>
  <c r="R40" i="5"/>
  <c r="L40" i="5"/>
  <c r="R39" i="5"/>
  <c r="L39" i="5"/>
  <c r="R38" i="5"/>
  <c r="L38" i="5"/>
  <c r="R37" i="5"/>
  <c r="L37" i="5"/>
  <c r="R35" i="5"/>
  <c r="L35" i="5"/>
  <c r="R34" i="5"/>
  <c r="L34" i="5"/>
  <c r="R33" i="5"/>
  <c r="L33" i="5"/>
  <c r="R32" i="5"/>
  <c r="L32" i="5"/>
  <c r="R30" i="5"/>
  <c r="L30" i="5"/>
  <c r="R29" i="5"/>
  <c r="L29" i="5"/>
  <c r="R28" i="5"/>
  <c r="L28" i="5"/>
  <c r="R27" i="5"/>
  <c r="L27" i="5"/>
  <c r="R25" i="5"/>
  <c r="L25" i="5"/>
  <c r="R24" i="5"/>
  <c r="L24" i="5"/>
  <c r="R23" i="5"/>
  <c r="L23" i="5"/>
  <c r="R22" i="5"/>
  <c r="L22" i="5"/>
  <c r="R20" i="5"/>
  <c r="L20" i="5"/>
  <c r="R19" i="5"/>
  <c r="L19" i="5"/>
  <c r="R18" i="5"/>
  <c r="L18" i="5"/>
  <c r="R17" i="5"/>
  <c r="L17" i="5"/>
  <c r="R15" i="5"/>
  <c r="L15" i="5"/>
  <c r="R14" i="5"/>
  <c r="L14" i="5"/>
  <c r="R13" i="5"/>
  <c r="L13" i="5"/>
  <c r="R12" i="5"/>
  <c r="L12" i="5"/>
  <c r="AB10" i="5"/>
  <c r="AA10" i="5"/>
  <c r="AC10" i="5" s="1"/>
  <c r="X10" i="5"/>
  <c r="W10" i="5"/>
  <c r="Y10" i="5" s="1"/>
  <c r="T10" i="5"/>
  <c r="S10" i="5"/>
  <c r="U10" i="5" s="1"/>
  <c r="P10" i="5"/>
  <c r="O10" i="5"/>
  <c r="Q10" i="5" s="1"/>
  <c r="L10" i="5"/>
  <c r="K10" i="5"/>
  <c r="M10" i="5" s="1"/>
  <c r="H10" i="5"/>
  <c r="AN10" i="5" s="1"/>
  <c r="G10" i="5"/>
  <c r="I10" i="5" s="1"/>
  <c r="D10" i="5"/>
  <c r="C10" i="5"/>
  <c r="AM10" i="5" s="1"/>
  <c r="AF9" i="5"/>
  <c r="AE9" i="5"/>
  <c r="AG9" i="5" s="1"/>
  <c r="X9" i="5"/>
  <c r="W9" i="5"/>
  <c r="Y9" i="5" s="1"/>
  <c r="T9" i="5"/>
  <c r="S9" i="5"/>
  <c r="P9" i="5"/>
  <c r="O9" i="5"/>
  <c r="Q9" i="5" s="1"/>
  <c r="L9" i="5"/>
  <c r="K9" i="5"/>
  <c r="H9" i="5"/>
  <c r="G9" i="5"/>
  <c r="I9" i="5" s="1"/>
  <c r="D9" i="5"/>
  <c r="C9" i="5"/>
  <c r="AF8" i="5"/>
  <c r="AE8" i="5"/>
  <c r="AG8" i="5" s="1"/>
  <c r="AB8" i="5"/>
  <c r="AA8" i="5"/>
  <c r="T8" i="5"/>
  <c r="S8" i="5"/>
  <c r="U8" i="5" s="1"/>
  <c r="P8" i="5"/>
  <c r="O8" i="5"/>
  <c r="L8" i="5"/>
  <c r="K8" i="5"/>
  <c r="M8" i="5" s="1"/>
  <c r="H8" i="5"/>
  <c r="G8" i="5"/>
  <c r="D8" i="5"/>
  <c r="C8" i="5"/>
  <c r="AF7" i="5"/>
  <c r="AE7" i="5"/>
  <c r="AG7" i="5" s="1"/>
  <c r="AB7" i="5"/>
  <c r="AA7" i="5"/>
  <c r="AC7" i="5" s="1"/>
  <c r="X7" i="5"/>
  <c r="W7" i="5"/>
  <c r="P7" i="5"/>
  <c r="O7" i="5"/>
  <c r="Q7" i="5" s="1"/>
  <c r="L7" i="5"/>
  <c r="K7" i="5"/>
  <c r="H7" i="5"/>
  <c r="G7" i="5"/>
  <c r="I7" i="5" s="1"/>
  <c r="D7" i="5"/>
  <c r="C7" i="5"/>
  <c r="AF6" i="5"/>
  <c r="AE6" i="5"/>
  <c r="AG6" i="5" s="1"/>
  <c r="AB6" i="5"/>
  <c r="AA6" i="5"/>
  <c r="X6" i="5"/>
  <c r="W6" i="5"/>
  <c r="Y6" i="5" s="1"/>
  <c r="T6" i="5"/>
  <c r="S6" i="5"/>
  <c r="L6" i="5"/>
  <c r="K6" i="5"/>
  <c r="M6" i="5" s="1"/>
  <c r="H6" i="5"/>
  <c r="G6" i="5"/>
  <c r="D6" i="5"/>
  <c r="C6" i="5"/>
  <c r="AF5" i="5"/>
  <c r="AE5" i="5"/>
  <c r="AG5" i="5" s="1"/>
  <c r="AB5" i="5"/>
  <c r="AA5" i="5"/>
  <c r="AC5" i="5" s="1"/>
  <c r="X5" i="5"/>
  <c r="W5" i="5"/>
  <c r="T5" i="5"/>
  <c r="S5" i="5"/>
  <c r="P5" i="5"/>
  <c r="O5" i="5"/>
  <c r="H5" i="5"/>
  <c r="G5" i="5"/>
  <c r="I5" i="5" s="1"/>
  <c r="D5" i="5"/>
  <c r="C5" i="5"/>
  <c r="AF4" i="5"/>
  <c r="AE4" i="5"/>
  <c r="AG4" i="5" s="1"/>
  <c r="AB4" i="5"/>
  <c r="AA4" i="5"/>
  <c r="X4" i="5"/>
  <c r="W4" i="5"/>
  <c r="Y4" i="5" s="1"/>
  <c r="T4" i="5"/>
  <c r="S4" i="5"/>
  <c r="P4" i="5"/>
  <c r="O4" i="5"/>
  <c r="Q4" i="5" s="1"/>
  <c r="L4" i="5"/>
  <c r="K4" i="5"/>
  <c r="D4" i="5"/>
  <c r="C4" i="5"/>
  <c r="AF3" i="5"/>
  <c r="AE3" i="5"/>
  <c r="AG3" i="5" s="1"/>
  <c r="AB3" i="5"/>
  <c r="AA3" i="5"/>
  <c r="AC3" i="5" s="1"/>
  <c r="X3" i="5"/>
  <c r="W3" i="5"/>
  <c r="T3" i="5"/>
  <c r="S3" i="5"/>
  <c r="U3" i="5" s="1"/>
  <c r="P3" i="5"/>
  <c r="O3" i="5"/>
  <c r="L3" i="5"/>
  <c r="K3" i="5"/>
  <c r="M3" i="5" s="1"/>
  <c r="H3" i="5"/>
  <c r="G3" i="5"/>
  <c r="AD2" i="5"/>
  <c r="Z2" i="5"/>
  <c r="V2" i="5"/>
  <c r="R2" i="5"/>
  <c r="N2" i="5"/>
  <c r="J2" i="5"/>
  <c r="F2" i="5"/>
  <c r="B2" i="5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B10" i="6"/>
  <c r="AA10" i="6"/>
  <c r="AC10" i="6" s="1"/>
  <c r="X10" i="6"/>
  <c r="W10" i="6"/>
  <c r="Y10" i="6" s="1"/>
  <c r="T10" i="6"/>
  <c r="S10" i="6"/>
  <c r="U10" i="6" s="1"/>
  <c r="P10" i="6"/>
  <c r="O10" i="6"/>
  <c r="Q10" i="6" s="1"/>
  <c r="L10" i="6"/>
  <c r="K10" i="6"/>
  <c r="M10" i="6" s="1"/>
  <c r="H10" i="6"/>
  <c r="AN10" i="6" s="1"/>
  <c r="G10" i="6"/>
  <c r="I10" i="6" s="1"/>
  <c r="D10" i="6"/>
  <c r="C10" i="6"/>
  <c r="AM10" i="6" s="1"/>
  <c r="AF9" i="6"/>
  <c r="AE9" i="6"/>
  <c r="AG9" i="6" s="1"/>
  <c r="X9" i="6"/>
  <c r="W9" i="6"/>
  <c r="Y9" i="6" s="1"/>
  <c r="T9" i="6"/>
  <c r="S9" i="6"/>
  <c r="P9" i="6"/>
  <c r="O9" i="6"/>
  <c r="Q9" i="6" s="1"/>
  <c r="L9" i="6"/>
  <c r="K9" i="6"/>
  <c r="H9" i="6"/>
  <c r="G9" i="6"/>
  <c r="I9" i="6" s="1"/>
  <c r="D9" i="6"/>
  <c r="C9" i="6"/>
  <c r="AF8" i="6"/>
  <c r="AE8" i="6"/>
  <c r="AG8" i="6" s="1"/>
  <c r="AB8" i="6"/>
  <c r="AA8" i="6"/>
  <c r="T8" i="6"/>
  <c r="S8" i="6"/>
  <c r="U8" i="6" s="1"/>
  <c r="P8" i="6"/>
  <c r="O8" i="6"/>
  <c r="L8" i="6"/>
  <c r="K8" i="6"/>
  <c r="M8" i="6" s="1"/>
  <c r="H8" i="6"/>
  <c r="G8" i="6"/>
  <c r="D8" i="6"/>
  <c r="C8" i="6"/>
  <c r="AF7" i="6"/>
  <c r="AE7" i="6"/>
  <c r="AG7" i="6" s="1"/>
  <c r="AB7" i="6"/>
  <c r="AA7" i="6"/>
  <c r="AC7" i="6" s="1"/>
  <c r="X7" i="6"/>
  <c r="W7" i="6"/>
  <c r="P7" i="6"/>
  <c r="O7" i="6"/>
  <c r="Q7" i="6" s="1"/>
  <c r="L7" i="6"/>
  <c r="K7" i="6"/>
  <c r="H7" i="6"/>
  <c r="G7" i="6"/>
  <c r="I7" i="6" s="1"/>
  <c r="D7" i="6"/>
  <c r="C7" i="6"/>
  <c r="AF6" i="6"/>
  <c r="AE6" i="6"/>
  <c r="AG6" i="6" s="1"/>
  <c r="AB6" i="6"/>
  <c r="AA6" i="6"/>
  <c r="X6" i="6"/>
  <c r="W6" i="6"/>
  <c r="Y6" i="6" s="1"/>
  <c r="T6" i="6"/>
  <c r="S6" i="6"/>
  <c r="L6" i="6"/>
  <c r="K6" i="6"/>
  <c r="M6" i="6" s="1"/>
  <c r="H6" i="6"/>
  <c r="G6" i="6"/>
  <c r="D6" i="6"/>
  <c r="C6" i="6"/>
  <c r="AF5" i="6"/>
  <c r="AE5" i="6"/>
  <c r="AG5" i="6" s="1"/>
  <c r="AB5" i="6"/>
  <c r="AA5" i="6"/>
  <c r="AC5" i="6" s="1"/>
  <c r="X5" i="6"/>
  <c r="W5" i="6"/>
  <c r="T5" i="6"/>
  <c r="S5" i="6"/>
  <c r="U5" i="6" s="1"/>
  <c r="P5" i="6"/>
  <c r="O5" i="6"/>
  <c r="H5" i="6"/>
  <c r="G5" i="6"/>
  <c r="I5" i="6" s="1"/>
  <c r="D5" i="6"/>
  <c r="C5" i="6"/>
  <c r="AF4" i="6"/>
  <c r="AE4" i="6"/>
  <c r="AG4" i="6" s="1"/>
  <c r="AB4" i="6"/>
  <c r="AA4" i="6"/>
  <c r="X4" i="6"/>
  <c r="W4" i="6"/>
  <c r="Y4" i="6" s="1"/>
  <c r="T4" i="6"/>
  <c r="S4" i="6"/>
  <c r="P4" i="6"/>
  <c r="O4" i="6"/>
  <c r="Q4" i="6" s="1"/>
  <c r="L4" i="6"/>
  <c r="K4" i="6"/>
  <c r="D4" i="6"/>
  <c r="C4" i="6"/>
  <c r="AF3" i="6"/>
  <c r="AE3" i="6"/>
  <c r="AG3" i="6" s="1"/>
  <c r="AB3" i="6"/>
  <c r="AA3" i="6"/>
  <c r="AC3" i="6" s="1"/>
  <c r="X3" i="6"/>
  <c r="W3" i="6"/>
  <c r="T3" i="6"/>
  <c r="S3" i="6"/>
  <c r="U3" i="6" s="1"/>
  <c r="P3" i="6"/>
  <c r="O3" i="6"/>
  <c r="L3" i="6"/>
  <c r="K3" i="6"/>
  <c r="M3" i="6" s="1"/>
  <c r="H3" i="6"/>
  <c r="G3" i="6"/>
  <c r="AD2" i="6"/>
  <c r="Z2" i="6"/>
  <c r="V2" i="6"/>
  <c r="R2" i="6"/>
  <c r="N2" i="6"/>
  <c r="J2" i="6"/>
  <c r="F2" i="6"/>
  <c r="B2" i="6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T10" i="7"/>
  <c r="S10" i="7"/>
  <c r="U10" i="7" s="1"/>
  <c r="P10" i="7"/>
  <c r="O10" i="7"/>
  <c r="L10" i="7"/>
  <c r="K10" i="7"/>
  <c r="M10" i="7" s="1"/>
  <c r="H10" i="7"/>
  <c r="G10" i="7"/>
  <c r="D10" i="7"/>
  <c r="C10" i="7"/>
  <c r="AF9" i="7"/>
  <c r="AE9" i="7"/>
  <c r="X9" i="7"/>
  <c r="W9" i="7"/>
  <c r="Y9" i="7" s="1"/>
  <c r="T9" i="7"/>
  <c r="S9" i="7"/>
  <c r="P9" i="7"/>
  <c r="O9" i="7"/>
  <c r="Q9" i="7" s="1"/>
  <c r="L9" i="7"/>
  <c r="K9" i="7"/>
  <c r="H9" i="7"/>
  <c r="G9" i="7"/>
  <c r="I9" i="7" s="1"/>
  <c r="D9" i="7"/>
  <c r="AN9" i="7" s="1"/>
  <c r="C9" i="7"/>
  <c r="AF8" i="7"/>
  <c r="AE8" i="7"/>
  <c r="AG8" i="7" s="1"/>
  <c r="AB8" i="7"/>
  <c r="AA8" i="7"/>
  <c r="T8" i="7"/>
  <c r="S8" i="7"/>
  <c r="U8" i="7" s="1"/>
  <c r="P8" i="7"/>
  <c r="O8" i="7"/>
  <c r="L8" i="7"/>
  <c r="K8" i="7"/>
  <c r="M8" i="7" s="1"/>
  <c r="H8" i="7"/>
  <c r="G8" i="7"/>
  <c r="D8" i="7"/>
  <c r="C8" i="7"/>
  <c r="AM8" i="7" s="1"/>
  <c r="AF7" i="7"/>
  <c r="AE7" i="7"/>
  <c r="AB7" i="7"/>
  <c r="AA7" i="7"/>
  <c r="AC7" i="7" s="1"/>
  <c r="X7" i="7"/>
  <c r="W7" i="7"/>
  <c r="P7" i="7"/>
  <c r="O7" i="7"/>
  <c r="Q7" i="7" s="1"/>
  <c r="L7" i="7"/>
  <c r="K7" i="7"/>
  <c r="H7" i="7"/>
  <c r="G7" i="7"/>
  <c r="I7" i="7" s="1"/>
  <c r="D7" i="7"/>
  <c r="AN7" i="7" s="1"/>
  <c r="C7" i="7"/>
  <c r="AF6" i="7"/>
  <c r="AE6" i="7"/>
  <c r="AG6" i="7" s="1"/>
  <c r="AB6" i="7"/>
  <c r="AA6" i="7"/>
  <c r="X6" i="7"/>
  <c r="W6" i="7"/>
  <c r="Y6" i="7" s="1"/>
  <c r="T6" i="7"/>
  <c r="S6" i="7"/>
  <c r="L6" i="7"/>
  <c r="K6" i="7"/>
  <c r="M6" i="7" s="1"/>
  <c r="H6" i="7"/>
  <c r="G6" i="7"/>
  <c r="D6" i="7"/>
  <c r="C6" i="7"/>
  <c r="AM6" i="7" s="1"/>
  <c r="AF5" i="7"/>
  <c r="AE5" i="7"/>
  <c r="AB5" i="7"/>
  <c r="AA5" i="7"/>
  <c r="AC5" i="7" s="1"/>
  <c r="X5" i="7"/>
  <c r="W5" i="7"/>
  <c r="T5" i="7"/>
  <c r="S5" i="7"/>
  <c r="U5" i="7" s="1"/>
  <c r="P5" i="7"/>
  <c r="O5" i="7"/>
  <c r="H5" i="7"/>
  <c r="G5" i="7"/>
  <c r="I5" i="7" s="1"/>
  <c r="D5" i="7"/>
  <c r="AN5" i="7" s="1"/>
  <c r="C5" i="7"/>
  <c r="AF4" i="7"/>
  <c r="AE4" i="7"/>
  <c r="AG4" i="7" s="1"/>
  <c r="AB4" i="7"/>
  <c r="AA4" i="7"/>
  <c r="X4" i="7"/>
  <c r="W4" i="7"/>
  <c r="Y4" i="7" s="1"/>
  <c r="T4" i="7"/>
  <c r="S4" i="7"/>
  <c r="P4" i="7"/>
  <c r="O4" i="7"/>
  <c r="Q4" i="7" s="1"/>
  <c r="L4" i="7"/>
  <c r="K4" i="7"/>
  <c r="D4" i="7"/>
  <c r="C4" i="7"/>
  <c r="AM4" i="7" s="1"/>
  <c r="AF3" i="7"/>
  <c r="AE3" i="7"/>
  <c r="AB3" i="7"/>
  <c r="AA3" i="7"/>
  <c r="AC3" i="7" s="1"/>
  <c r="X3" i="7"/>
  <c r="W3" i="7"/>
  <c r="T3" i="7"/>
  <c r="S3" i="7"/>
  <c r="U3" i="7" s="1"/>
  <c r="P3" i="7"/>
  <c r="O3" i="7"/>
  <c r="L3" i="7"/>
  <c r="K3" i="7"/>
  <c r="M3" i="7" s="1"/>
  <c r="H3" i="7"/>
  <c r="AN3" i="7" s="1"/>
  <c r="G3" i="7"/>
  <c r="AD2" i="7"/>
  <c r="Z2" i="7"/>
  <c r="V2" i="7"/>
  <c r="R2" i="7"/>
  <c r="N2" i="7"/>
  <c r="J2" i="7"/>
  <c r="F2" i="7"/>
  <c r="B2" i="7"/>
  <c r="AS10" i="6" l="1"/>
  <c r="AM3" i="7"/>
  <c r="AS3" i="7" s="1"/>
  <c r="Q3" i="7"/>
  <c r="Y3" i="7"/>
  <c r="AG3" i="7"/>
  <c r="M4" i="7"/>
  <c r="U4" i="7"/>
  <c r="AC4" i="7"/>
  <c r="Q5" i="7"/>
  <c r="Y5" i="7"/>
  <c r="AG5" i="7"/>
  <c r="AK5" i="7" s="1"/>
  <c r="I6" i="7"/>
  <c r="U6" i="7"/>
  <c r="AC6" i="7"/>
  <c r="AM7" i="7"/>
  <c r="AS7" i="7" s="1"/>
  <c r="M7" i="7"/>
  <c r="Y7" i="7"/>
  <c r="AG7" i="7"/>
  <c r="I8" i="7"/>
  <c r="Q8" i="7"/>
  <c r="AC8" i="7"/>
  <c r="M9" i="7"/>
  <c r="U9" i="7"/>
  <c r="AK9" i="7" s="1"/>
  <c r="AG9" i="7"/>
  <c r="AS10" i="5"/>
  <c r="AS10" i="2"/>
  <c r="V6" i="16"/>
  <c r="V6" i="17"/>
  <c r="AN4" i="7"/>
  <c r="AS4" i="7" s="1"/>
  <c r="AN6" i="7"/>
  <c r="AN8" i="7"/>
  <c r="AS8" i="7" s="1"/>
  <c r="AN10" i="7"/>
  <c r="AN10" i="4"/>
  <c r="AN10" i="3"/>
  <c r="V6" i="15"/>
  <c r="I10" i="7"/>
  <c r="Q10" i="7"/>
  <c r="Y10" i="7"/>
  <c r="Q3" i="6"/>
  <c r="Y3" i="6"/>
  <c r="M4" i="6"/>
  <c r="U4" i="6"/>
  <c r="AC4" i="6"/>
  <c r="Q5" i="6"/>
  <c r="Y5" i="6"/>
  <c r="I6" i="6"/>
  <c r="AC6" i="6"/>
  <c r="M7" i="6"/>
  <c r="Y7" i="6"/>
  <c r="I8" i="6"/>
  <c r="Q8" i="6"/>
  <c r="AC8" i="6"/>
  <c r="AM9" i="6"/>
  <c r="M9" i="6"/>
  <c r="U9" i="6"/>
  <c r="Q3" i="5"/>
  <c r="Y3" i="5"/>
  <c r="M4" i="5"/>
  <c r="U4" i="5"/>
  <c r="AC4" i="5"/>
  <c r="Q5" i="5"/>
  <c r="I6" i="5"/>
  <c r="AC6" i="5"/>
  <c r="M7" i="5"/>
  <c r="Y7" i="5"/>
  <c r="I8" i="5"/>
  <c r="Q8" i="5"/>
  <c r="AC8" i="5"/>
  <c r="AM9" i="5"/>
  <c r="M9" i="5"/>
  <c r="U9" i="5"/>
  <c r="Q3" i="4"/>
  <c r="Y3" i="4"/>
  <c r="M4" i="4"/>
  <c r="U4" i="4"/>
  <c r="AC4" i="4"/>
  <c r="Q5" i="4"/>
  <c r="Y5" i="4"/>
  <c r="I6" i="4"/>
  <c r="AC6" i="4"/>
  <c r="M7" i="4"/>
  <c r="Y7" i="4"/>
  <c r="Q8" i="4"/>
  <c r="AC8" i="4"/>
  <c r="M9" i="4"/>
  <c r="U9" i="4"/>
  <c r="AM10" i="4"/>
  <c r="AS10" i="4" s="1"/>
  <c r="M4" i="3"/>
  <c r="U4" i="3"/>
  <c r="AC4" i="3"/>
  <c r="Q5" i="3"/>
  <c r="Y5" i="3"/>
  <c r="I6" i="3"/>
  <c r="U6" i="3"/>
  <c r="AC6" i="3"/>
  <c r="M7" i="3"/>
  <c r="Y7" i="3"/>
  <c r="Q8" i="3"/>
  <c r="AC8" i="3"/>
  <c r="M9" i="3"/>
  <c r="U9" i="3"/>
  <c r="AM10" i="3"/>
  <c r="Q3" i="2"/>
  <c r="AJ3" i="2" s="1"/>
  <c r="Y3" i="2"/>
  <c r="M4" i="2"/>
  <c r="U4" i="2"/>
  <c r="AC4" i="2"/>
  <c r="AJ4" i="2" s="1"/>
  <c r="Q5" i="2"/>
  <c r="I6" i="2"/>
  <c r="U6" i="2"/>
  <c r="AC6" i="2"/>
  <c r="AJ6" i="2" s="1"/>
  <c r="M7" i="2"/>
  <c r="Y7" i="2"/>
  <c r="I8" i="2"/>
  <c r="Q8" i="2"/>
  <c r="AC8" i="2"/>
  <c r="AM9" i="2"/>
  <c r="M9" i="2"/>
  <c r="U9" i="2"/>
  <c r="AC5" i="11"/>
  <c r="AC5" i="15"/>
  <c r="T5" i="15"/>
  <c r="AC5" i="10"/>
  <c r="T5" i="9"/>
  <c r="AC5" i="8"/>
  <c r="T5" i="19"/>
  <c r="AC5" i="19"/>
  <c r="AC5" i="16"/>
  <c r="T6" i="10"/>
  <c r="AC6" i="10"/>
  <c r="U6" i="10"/>
  <c r="Y6" i="10" s="1"/>
  <c r="T6" i="9"/>
  <c r="T5" i="8"/>
  <c r="T6" i="15"/>
  <c r="AC6" i="15"/>
  <c r="U6" i="15"/>
  <c r="AC6" i="11"/>
  <c r="T6" i="8"/>
  <c r="AC6" i="8"/>
  <c r="U4" i="19"/>
  <c r="S4" i="19" s="1"/>
  <c r="U3" i="19"/>
  <c r="S3" i="19" s="1"/>
  <c r="V6" i="19"/>
  <c r="S6" i="19" s="1"/>
  <c r="V5" i="19"/>
  <c r="S5" i="19" s="1"/>
  <c r="Y6" i="19"/>
  <c r="Y5" i="19"/>
  <c r="Y4" i="19"/>
  <c r="Y3" i="19"/>
  <c r="AA3" i="19" s="1"/>
  <c r="V6" i="18"/>
  <c r="V5" i="18"/>
  <c r="V4" i="18"/>
  <c r="V3" i="18"/>
  <c r="U5" i="18"/>
  <c r="T6" i="18"/>
  <c r="T4" i="18"/>
  <c r="T3" i="18"/>
  <c r="U4" i="17"/>
  <c r="Y4" i="17" s="1"/>
  <c r="U3" i="17"/>
  <c r="V5" i="17"/>
  <c r="S5" i="17" s="1"/>
  <c r="Y5" i="17"/>
  <c r="Y3" i="17"/>
  <c r="S3" i="17"/>
  <c r="U6" i="17"/>
  <c r="Y6" i="17" s="1"/>
  <c r="U4" i="16"/>
  <c r="Y4" i="16" s="1"/>
  <c r="U3" i="16"/>
  <c r="S3" i="16" s="1"/>
  <c r="V5" i="16"/>
  <c r="S5" i="16" s="1"/>
  <c r="Y5" i="16"/>
  <c r="Y3" i="16"/>
  <c r="U6" i="16"/>
  <c r="Y6" i="16" s="1"/>
  <c r="U4" i="15"/>
  <c r="Y4" i="15" s="1"/>
  <c r="U3" i="15"/>
  <c r="S3" i="15" s="1"/>
  <c r="V5" i="15"/>
  <c r="S5" i="15" s="1"/>
  <c r="Y6" i="15"/>
  <c r="Y5" i="15"/>
  <c r="Y3" i="15"/>
  <c r="V6" i="14"/>
  <c r="V5" i="14"/>
  <c r="V4" i="14"/>
  <c r="V3" i="14"/>
  <c r="U5" i="14"/>
  <c r="T6" i="14"/>
  <c r="T4" i="14"/>
  <c r="T3" i="14"/>
  <c r="V6" i="13"/>
  <c r="V5" i="13"/>
  <c r="V4" i="13"/>
  <c r="V3" i="13"/>
  <c r="U5" i="13"/>
  <c r="T6" i="13"/>
  <c r="T4" i="13"/>
  <c r="T3" i="13"/>
  <c r="U4" i="8"/>
  <c r="Y4" i="8" s="1"/>
  <c r="U3" i="8"/>
  <c r="S3" i="8" s="1"/>
  <c r="V5" i="8"/>
  <c r="Y5" i="8"/>
  <c r="S5" i="8"/>
  <c r="U6" i="8"/>
  <c r="Y6" i="8" s="1"/>
  <c r="U4" i="9"/>
  <c r="U3" i="9"/>
  <c r="V6" i="9"/>
  <c r="V5" i="9"/>
  <c r="S5" i="9" s="1"/>
  <c r="V3" i="9"/>
  <c r="Y6" i="9"/>
  <c r="S6" i="9"/>
  <c r="Y5" i="9"/>
  <c r="T4" i="9"/>
  <c r="U4" i="10"/>
  <c r="Y4" i="10" s="1"/>
  <c r="U3" i="10"/>
  <c r="S3" i="10" s="1"/>
  <c r="V5" i="10"/>
  <c r="Y5" i="10"/>
  <c r="S5" i="10"/>
  <c r="U4" i="11"/>
  <c r="U3" i="11"/>
  <c r="V5" i="11"/>
  <c r="V3" i="11"/>
  <c r="T6" i="11"/>
  <c r="T5" i="11"/>
  <c r="T4" i="11"/>
  <c r="U6" i="11"/>
  <c r="AM10" i="7"/>
  <c r="AM9" i="7"/>
  <c r="AN3" i="6"/>
  <c r="AN4" i="6"/>
  <c r="AN3" i="2"/>
  <c r="AN4" i="2"/>
  <c r="AN5" i="5"/>
  <c r="AN5" i="6"/>
  <c r="AM5" i="7"/>
  <c r="AS5" i="7" s="1"/>
  <c r="AN6" i="2"/>
  <c r="AM3" i="4"/>
  <c r="AN6" i="5"/>
  <c r="AN6" i="6"/>
  <c r="AN7" i="6"/>
  <c r="AN7" i="5"/>
  <c r="AM9" i="3"/>
  <c r="AS9" i="3" s="1"/>
  <c r="U3" i="2"/>
  <c r="AN7" i="2"/>
  <c r="M3" i="3"/>
  <c r="U5" i="5"/>
  <c r="AN9" i="5"/>
  <c r="AS9" i="5" s="1"/>
  <c r="U5" i="4"/>
  <c r="Q3" i="3"/>
  <c r="AN9" i="2"/>
  <c r="AS9" i="2" s="1"/>
  <c r="AS10" i="7"/>
  <c r="AS6" i="7"/>
  <c r="AN9" i="6"/>
  <c r="AS9" i="6" s="1"/>
  <c r="AN3" i="5"/>
  <c r="AN4" i="5"/>
  <c r="AC3" i="4"/>
  <c r="AM9" i="4"/>
  <c r="AS9" i="4" s="1"/>
  <c r="Y3" i="3"/>
  <c r="M3" i="2"/>
  <c r="AN5" i="2"/>
  <c r="AS9" i="7"/>
  <c r="U6" i="6"/>
  <c r="U6" i="5"/>
  <c r="Y5" i="5"/>
  <c r="U6" i="4"/>
  <c r="Y5" i="2"/>
  <c r="AM3" i="2"/>
  <c r="AK3" i="2"/>
  <c r="I3" i="2"/>
  <c r="AM4" i="2"/>
  <c r="AS4" i="2" s="1"/>
  <c r="AK4" i="2"/>
  <c r="E4" i="2"/>
  <c r="AM5" i="2"/>
  <c r="AK5" i="2"/>
  <c r="E5" i="2"/>
  <c r="AL5" i="2" s="1"/>
  <c r="AJ5" i="2"/>
  <c r="AM6" i="2"/>
  <c r="AS6" i="2" s="1"/>
  <c r="AK6" i="2"/>
  <c r="E6" i="2"/>
  <c r="AM7" i="2"/>
  <c r="AS7" i="2" s="1"/>
  <c r="AK7" i="2"/>
  <c r="E7" i="2"/>
  <c r="AL7" i="2" s="1"/>
  <c r="AJ7" i="2"/>
  <c r="AM8" i="2"/>
  <c r="E8" i="2"/>
  <c r="AL8" i="2" s="1"/>
  <c r="AN8" i="2"/>
  <c r="E9" i="2"/>
  <c r="E10" i="2"/>
  <c r="AJ10" i="2" s="1"/>
  <c r="AL10" i="2"/>
  <c r="AK10" i="2"/>
  <c r="AN3" i="3"/>
  <c r="AM3" i="3"/>
  <c r="AN4" i="3"/>
  <c r="AM4" i="3"/>
  <c r="AN5" i="3"/>
  <c r="AM5" i="3"/>
  <c r="AN6" i="3"/>
  <c r="AM6" i="3"/>
  <c r="AN7" i="3"/>
  <c r="AM7" i="3"/>
  <c r="AN8" i="3"/>
  <c r="AS10" i="3"/>
  <c r="AM8" i="3"/>
  <c r="I8" i="3"/>
  <c r="I9" i="3"/>
  <c r="I10" i="3"/>
  <c r="I3" i="3"/>
  <c r="AK3" i="3" s="1"/>
  <c r="E4" i="3"/>
  <c r="AK4" i="3" s="1"/>
  <c r="E5" i="3"/>
  <c r="E6" i="3"/>
  <c r="E7" i="3"/>
  <c r="AK7" i="3" s="1"/>
  <c r="E8" i="3"/>
  <c r="E9" i="3"/>
  <c r="AJ9" i="3" s="1"/>
  <c r="E10" i="3"/>
  <c r="AK10" i="3" s="1"/>
  <c r="M3" i="4"/>
  <c r="AN3" i="4"/>
  <c r="AN4" i="4"/>
  <c r="AM4" i="4"/>
  <c r="AN5" i="4"/>
  <c r="AM5" i="4"/>
  <c r="AN6" i="4"/>
  <c r="AM6" i="4"/>
  <c r="AN7" i="4"/>
  <c r="AM7" i="4"/>
  <c r="AN8" i="4"/>
  <c r="AM8" i="4"/>
  <c r="I8" i="4"/>
  <c r="I9" i="4"/>
  <c r="I10" i="4"/>
  <c r="I3" i="4"/>
  <c r="AK3" i="4" s="1"/>
  <c r="E4" i="4"/>
  <c r="E5" i="4"/>
  <c r="AK5" i="4" s="1"/>
  <c r="E6" i="4"/>
  <c r="E7" i="4"/>
  <c r="AK7" i="4" s="1"/>
  <c r="E8" i="4"/>
  <c r="E9" i="4"/>
  <c r="AL9" i="4" s="1"/>
  <c r="E10" i="4"/>
  <c r="AL10" i="4" s="1"/>
  <c r="AM3" i="5"/>
  <c r="I3" i="5"/>
  <c r="AL3" i="5" s="1"/>
  <c r="AM4" i="5"/>
  <c r="E4" i="5"/>
  <c r="AM5" i="5"/>
  <c r="AS5" i="5" s="1"/>
  <c r="E5" i="5"/>
  <c r="AM6" i="5"/>
  <c r="AS6" i="5" s="1"/>
  <c r="E6" i="5"/>
  <c r="AM7" i="5"/>
  <c r="AS7" i="5" s="1"/>
  <c r="E7" i="5"/>
  <c r="AL7" i="5" s="1"/>
  <c r="AM8" i="5"/>
  <c r="E8" i="5"/>
  <c r="AN8" i="5"/>
  <c r="E9" i="5"/>
  <c r="E10" i="5"/>
  <c r="AJ10" i="5" s="1"/>
  <c r="AL10" i="5"/>
  <c r="AK10" i="5"/>
  <c r="AM3" i="6"/>
  <c r="AS3" i="6" s="1"/>
  <c r="I3" i="6"/>
  <c r="AL3" i="6" s="1"/>
  <c r="AM4" i="6"/>
  <c r="AS4" i="6" s="1"/>
  <c r="E4" i="6"/>
  <c r="AM5" i="6"/>
  <c r="AS5" i="6" s="1"/>
  <c r="E5" i="6"/>
  <c r="AL5" i="6" s="1"/>
  <c r="AM6" i="6"/>
  <c r="E6" i="6"/>
  <c r="AL6" i="6" s="1"/>
  <c r="AM7" i="6"/>
  <c r="AS7" i="6" s="1"/>
  <c r="E7" i="6"/>
  <c r="AL7" i="6" s="1"/>
  <c r="AM8" i="6"/>
  <c r="E8" i="6"/>
  <c r="AL8" i="6" s="1"/>
  <c r="AN8" i="6"/>
  <c r="E9" i="6"/>
  <c r="E10" i="6"/>
  <c r="AJ10" i="6"/>
  <c r="AL10" i="6"/>
  <c r="AK10" i="6"/>
  <c r="I3" i="7"/>
  <c r="AJ3" i="7"/>
  <c r="AL3" i="7"/>
  <c r="E4" i="7"/>
  <c r="AJ4" i="7" s="1"/>
  <c r="E5" i="7"/>
  <c r="AJ5" i="7"/>
  <c r="AL5" i="7"/>
  <c r="E6" i="7"/>
  <c r="AJ6" i="7" s="1"/>
  <c r="E7" i="7"/>
  <c r="AJ7" i="7"/>
  <c r="AL7" i="7"/>
  <c r="E8" i="7"/>
  <c r="AJ8" i="7" s="1"/>
  <c r="E9" i="7"/>
  <c r="E10" i="7"/>
  <c r="AJ10" i="7" s="1"/>
  <c r="AK3" i="7"/>
  <c r="AK4" i="7"/>
  <c r="AK6" i="7"/>
  <c r="AK7" i="7"/>
  <c r="AK8" i="7"/>
  <c r="AK10" i="7"/>
  <c r="AJ9" i="7" l="1"/>
  <c r="AS6" i="6"/>
  <c r="AL4" i="6"/>
  <c r="AK3" i="6"/>
  <c r="AK8" i="5"/>
  <c r="AL6" i="5"/>
  <c r="AL4" i="5"/>
  <c r="AK3" i="5"/>
  <c r="AK8" i="4"/>
  <c r="AK4" i="4"/>
  <c r="AK6" i="3"/>
  <c r="AJ3" i="3"/>
  <c r="S6" i="15"/>
  <c r="AJ9" i="6"/>
  <c r="AJ5" i="6"/>
  <c r="AS8" i="4"/>
  <c r="AL9" i="3"/>
  <c r="AK5" i="3"/>
  <c r="AJ9" i="2"/>
  <c r="Y3" i="8"/>
  <c r="AJ3" i="6"/>
  <c r="AJ9" i="5"/>
  <c r="AL5" i="5"/>
  <c r="AJ3" i="5"/>
  <c r="AK6" i="4"/>
  <c r="AJ10" i="3"/>
  <c r="AL8" i="3"/>
  <c r="AJ4" i="3"/>
  <c r="AL6" i="2"/>
  <c r="AL4" i="2"/>
  <c r="AL3" i="2"/>
  <c r="S5" i="13"/>
  <c r="S6" i="10"/>
  <c r="Y3" i="10"/>
  <c r="AA3" i="10" s="1"/>
  <c r="S5" i="18"/>
  <c r="S5" i="14"/>
  <c r="S4" i="17"/>
  <c r="AA6" i="17"/>
  <c r="S4" i="16"/>
  <c r="AA6" i="16"/>
  <c r="S4" i="15"/>
  <c r="AA3" i="15"/>
  <c r="S3" i="11"/>
  <c r="S4" i="10"/>
  <c r="S3" i="9"/>
  <c r="S4" i="8"/>
  <c r="AA6" i="8"/>
  <c r="AA4" i="19"/>
  <c r="AA5" i="19"/>
  <c r="AA6" i="19"/>
  <c r="Y4" i="18"/>
  <c r="S4" i="18"/>
  <c r="Y3" i="18"/>
  <c r="S3" i="18"/>
  <c r="Y6" i="18"/>
  <c r="S6" i="18"/>
  <c r="Y5" i="18"/>
  <c r="AA5" i="18" s="1"/>
  <c r="S6" i="17"/>
  <c r="AA3" i="17"/>
  <c r="AA4" i="17"/>
  <c r="AA5" i="17"/>
  <c r="S6" i="16"/>
  <c r="AA3" i="16"/>
  <c r="AA4" i="16"/>
  <c r="AA5" i="16"/>
  <c r="AA4" i="15"/>
  <c r="AA5" i="15"/>
  <c r="AA6" i="15"/>
  <c r="Y4" i="14"/>
  <c r="S4" i="14"/>
  <c r="Y3" i="14"/>
  <c r="S3" i="14"/>
  <c r="Y6" i="14"/>
  <c r="S6" i="14"/>
  <c r="Y5" i="14"/>
  <c r="Y4" i="13"/>
  <c r="S4" i="13"/>
  <c r="Y3" i="13"/>
  <c r="S3" i="13"/>
  <c r="Y6" i="13"/>
  <c r="S6" i="13"/>
  <c r="Y5" i="13"/>
  <c r="AA5" i="13" s="1"/>
  <c r="S6" i="8"/>
  <c r="AA3" i="8"/>
  <c r="AA5" i="8"/>
  <c r="Y3" i="9"/>
  <c r="Y4" i="9"/>
  <c r="S4" i="9"/>
  <c r="AA5" i="9"/>
  <c r="AA4" i="10"/>
  <c r="AA5" i="10"/>
  <c r="AA6" i="10"/>
  <c r="Y4" i="11"/>
  <c r="S4" i="11"/>
  <c r="Y6" i="11"/>
  <c r="S6" i="11"/>
  <c r="Y3" i="11"/>
  <c r="AA3" i="11" s="1"/>
  <c r="Y5" i="11"/>
  <c r="S5" i="11"/>
  <c r="AL4" i="7"/>
  <c r="AI4" i="7" s="1"/>
  <c r="AJ4" i="6"/>
  <c r="AS3" i="2"/>
  <c r="AL4" i="3"/>
  <c r="AL6" i="7"/>
  <c r="AI6" i="7" s="1"/>
  <c r="AS8" i="3"/>
  <c r="AJ7" i="3"/>
  <c r="AS3" i="4"/>
  <c r="AL9" i="7"/>
  <c r="AI9" i="7" s="1"/>
  <c r="AS3" i="5"/>
  <c r="AJ5" i="3"/>
  <c r="AJ8" i="2"/>
  <c r="AK8" i="2"/>
  <c r="AL10" i="7"/>
  <c r="AI10" i="7" s="1"/>
  <c r="AS4" i="5"/>
  <c r="AK9" i="5"/>
  <c r="AL9" i="5"/>
  <c r="AJ6" i="3"/>
  <c r="AS5" i="2"/>
  <c r="AL9" i="2"/>
  <c r="AK9" i="2"/>
  <c r="AO9" i="2" s="1"/>
  <c r="AS7" i="4"/>
  <c r="AL8" i="7"/>
  <c r="AI8" i="7" s="1"/>
  <c r="AK9" i="6"/>
  <c r="AL9" i="6"/>
  <c r="AJ8" i="3"/>
  <c r="AS8" i="6"/>
  <c r="AS8" i="5"/>
  <c r="AS6" i="4"/>
  <c r="AS5" i="4"/>
  <c r="AS4" i="4"/>
  <c r="AO10" i="2"/>
  <c r="AI10" i="2"/>
  <c r="AO8" i="2"/>
  <c r="AI8" i="2"/>
  <c r="AO7" i="2"/>
  <c r="AI7" i="2"/>
  <c r="AO6" i="2"/>
  <c r="AI6" i="2"/>
  <c r="AO5" i="2"/>
  <c r="AI5" i="2"/>
  <c r="AO4" i="2"/>
  <c r="AI4" i="2"/>
  <c r="AO3" i="2"/>
  <c r="AI3" i="2"/>
  <c r="AS8" i="2"/>
  <c r="AO10" i="3"/>
  <c r="AO6" i="3"/>
  <c r="AL7" i="3"/>
  <c r="AI7" i="3" s="1"/>
  <c r="AL5" i="3"/>
  <c r="AI5" i="3" s="1"/>
  <c r="AL3" i="3"/>
  <c r="AI3" i="3" s="1"/>
  <c r="AL10" i="3"/>
  <c r="AI10" i="3" s="1"/>
  <c r="AK8" i="3"/>
  <c r="AS7" i="3"/>
  <c r="AS6" i="3"/>
  <c r="AS5" i="3"/>
  <c r="AS4" i="3"/>
  <c r="AS3" i="3"/>
  <c r="AO7" i="3"/>
  <c r="AO5" i="3"/>
  <c r="AO4" i="3"/>
  <c r="AI4" i="3"/>
  <c r="AO3" i="3"/>
  <c r="AK9" i="3"/>
  <c r="AI9" i="3" s="1"/>
  <c r="AL6" i="3"/>
  <c r="AI6" i="3" s="1"/>
  <c r="AJ10" i="4"/>
  <c r="AJ9" i="4"/>
  <c r="AJ8" i="4"/>
  <c r="AJ7" i="4"/>
  <c r="AJ6" i="4"/>
  <c r="AJ5" i="4"/>
  <c r="AJ4" i="4"/>
  <c r="AJ3" i="4"/>
  <c r="AK10" i="4"/>
  <c r="AK9" i="4"/>
  <c r="AL8" i="4"/>
  <c r="AL6" i="4"/>
  <c r="AL4" i="4"/>
  <c r="AL7" i="4"/>
  <c r="AL5" i="4"/>
  <c r="AL3" i="4"/>
  <c r="AO9" i="5"/>
  <c r="AI9" i="5"/>
  <c r="AL8" i="5"/>
  <c r="AJ8" i="5"/>
  <c r="AJ7" i="5"/>
  <c r="AK7" i="5"/>
  <c r="AJ6" i="5"/>
  <c r="AK6" i="5"/>
  <c r="AJ5" i="5"/>
  <c r="AK5" i="5"/>
  <c r="AJ4" i="5"/>
  <c r="AK4" i="5"/>
  <c r="AO3" i="5"/>
  <c r="AI3" i="5"/>
  <c r="AO10" i="5"/>
  <c r="AI10" i="5"/>
  <c r="AO9" i="6"/>
  <c r="AI9" i="6"/>
  <c r="AJ8" i="6"/>
  <c r="AK8" i="6"/>
  <c r="AJ7" i="6"/>
  <c r="AK7" i="6"/>
  <c r="AJ6" i="6"/>
  <c r="AK6" i="6"/>
  <c r="AK5" i="6"/>
  <c r="AO5" i="6" s="1"/>
  <c r="AK4" i="6"/>
  <c r="AO4" i="6" s="1"/>
  <c r="AO3" i="6"/>
  <c r="AI3" i="6"/>
  <c r="AO10" i="6"/>
  <c r="AI10" i="6"/>
  <c r="AO8" i="7"/>
  <c r="AO4" i="7"/>
  <c r="AO10" i="7"/>
  <c r="AO6" i="7"/>
  <c r="AO9" i="7"/>
  <c r="AO7" i="7"/>
  <c r="AI7" i="7"/>
  <c r="AO5" i="7"/>
  <c r="AI5" i="7"/>
  <c r="AO3" i="7"/>
  <c r="AI3" i="7"/>
  <c r="AA4" i="9" l="1"/>
  <c r="AA5" i="14"/>
  <c r="AA6" i="9"/>
  <c r="AA3" i="9"/>
  <c r="AA6" i="18"/>
  <c r="AA3" i="18"/>
  <c r="AA4" i="18"/>
  <c r="AA6" i="14"/>
  <c r="AA3" i="14"/>
  <c r="AA4" i="14"/>
  <c r="AA6" i="13"/>
  <c r="AA3" i="13"/>
  <c r="AA4" i="13"/>
  <c r="AA6" i="11"/>
  <c r="AA4" i="11"/>
  <c r="AA5" i="11"/>
  <c r="AO8" i="3"/>
  <c r="AQ9" i="2"/>
  <c r="AQ3" i="7"/>
  <c r="AI9" i="2"/>
  <c r="AQ4" i="7"/>
  <c r="AI4" i="6"/>
  <c r="AQ4" i="2"/>
  <c r="AQ3" i="2"/>
  <c r="AQ5" i="2"/>
  <c r="AQ6" i="2"/>
  <c r="AQ7" i="2"/>
  <c r="AQ8" i="2"/>
  <c r="AQ10" i="2"/>
  <c r="AO9" i="3"/>
  <c r="AQ9" i="3" s="1"/>
  <c r="AI8" i="3"/>
  <c r="AQ4" i="3"/>
  <c r="AO7" i="4"/>
  <c r="AI7" i="4"/>
  <c r="AO9" i="4"/>
  <c r="AI9" i="4"/>
  <c r="AO3" i="4"/>
  <c r="AI3" i="4"/>
  <c r="AO5" i="4"/>
  <c r="AI5" i="4"/>
  <c r="AO4" i="4"/>
  <c r="AI4" i="4"/>
  <c r="AO6" i="4"/>
  <c r="AI6" i="4"/>
  <c r="AO8" i="4"/>
  <c r="AI8" i="4"/>
  <c r="AO10" i="4"/>
  <c r="AQ10" i="4" s="1"/>
  <c r="AI10" i="4"/>
  <c r="AO8" i="5"/>
  <c r="AI8" i="5"/>
  <c r="AO4" i="5"/>
  <c r="AI4" i="5"/>
  <c r="AO5" i="5"/>
  <c r="AI5" i="5"/>
  <c r="AO6" i="5"/>
  <c r="AI6" i="5"/>
  <c r="AO7" i="5"/>
  <c r="AQ7" i="5" s="1"/>
  <c r="AI7" i="5"/>
  <c r="AI5" i="6"/>
  <c r="AO6" i="6"/>
  <c r="AI6" i="6"/>
  <c r="AO7" i="6"/>
  <c r="AI7" i="6"/>
  <c r="AO8" i="6"/>
  <c r="AQ8" i="6" s="1"/>
  <c r="AI8" i="6"/>
  <c r="AQ9" i="6"/>
  <c r="AQ7" i="7"/>
  <c r="AQ9" i="7"/>
  <c r="AQ6" i="7"/>
  <c r="AQ10" i="7"/>
  <c r="AQ8" i="7"/>
  <c r="AQ10" i="3" l="1"/>
  <c r="AQ9" i="5"/>
  <c r="AQ6" i="5"/>
  <c r="AQ10" i="5"/>
  <c r="AQ3" i="3"/>
  <c r="AQ5" i="3"/>
  <c r="AQ7" i="3"/>
  <c r="AQ8" i="3"/>
  <c r="AQ6" i="4"/>
  <c r="AQ5" i="4"/>
  <c r="AQ9" i="4"/>
  <c r="AQ8" i="4"/>
  <c r="AQ4" i="4"/>
  <c r="AQ3" i="4"/>
  <c r="AQ7" i="4"/>
  <c r="AQ8" i="5"/>
  <c r="AQ5" i="5"/>
  <c r="AQ4" i="5"/>
  <c r="AQ3" i="5"/>
  <c r="AQ7" i="6"/>
  <c r="AQ6" i="6"/>
  <c r="AQ5" i="6"/>
  <c r="AQ10" i="6"/>
  <c r="AQ3" i="6"/>
  <c r="AQ4" i="6"/>
</calcChain>
</file>

<file path=xl/sharedStrings.xml><?xml version="1.0" encoding="utf-8"?>
<sst xmlns="http://schemas.openxmlformats.org/spreadsheetml/2006/main" count="696" uniqueCount="77">
  <si>
    <t>Fülöp Elemér</t>
  </si>
  <si>
    <t>Szendrey Tibor</t>
  </si>
  <si>
    <t>Trecskó  János</t>
  </si>
  <si>
    <t>Takács Zoltán</t>
  </si>
  <si>
    <t>Major István</t>
  </si>
  <si>
    <t>Balla Antal</t>
  </si>
  <si>
    <t>Szirtes András</t>
  </si>
  <si>
    <t>Vargha Ákos</t>
  </si>
  <si>
    <t>Szili Balázs</t>
  </si>
  <si>
    <t>Horváth Imre</t>
  </si>
  <si>
    <t>Kováts Csaba</t>
  </si>
  <si>
    <t>Theodos Sándor</t>
  </si>
  <si>
    <t>Serák György</t>
  </si>
  <si>
    <t>Szabó Csaba</t>
  </si>
  <si>
    <t>Rácz Ferenc</t>
  </si>
  <si>
    <t>Angler Lajos</t>
  </si>
  <si>
    <t>Mészáros György</t>
  </si>
  <si>
    <t>Donáth Tibor</t>
  </si>
  <si>
    <t>Kondor Gábor</t>
  </si>
  <si>
    <t>Kondor Balázs</t>
  </si>
  <si>
    <t>Szappanos György</t>
  </si>
  <si>
    <t>Béres II Zoltán</t>
  </si>
  <si>
    <t>Bodó Attila</t>
  </si>
  <si>
    <t>Lukács László</t>
  </si>
  <si>
    <t>Lukács Viktor</t>
  </si>
  <si>
    <t>Fazekas Mihály</t>
  </si>
  <si>
    <t>Magyar Antal</t>
  </si>
  <si>
    <t>Pákai György</t>
  </si>
  <si>
    <t>Szatmári Tamás</t>
  </si>
  <si>
    <t>Koczor János</t>
  </si>
  <si>
    <t>Bottyán Zoltán</t>
  </si>
  <si>
    <t>Horváth Dénes</t>
  </si>
  <si>
    <t>Dávid László</t>
  </si>
  <si>
    <t>Plemic Stevan</t>
  </si>
  <si>
    <t>Najror Zoltán</t>
  </si>
  <si>
    <t>Deme Gyula</t>
  </si>
  <si>
    <t>Gyenes Gábor</t>
  </si>
  <si>
    <t>Bánfalvi Szabolcs</t>
  </si>
  <si>
    <t>Kiss István</t>
  </si>
  <si>
    <t>Valics Lehel</t>
  </si>
  <si>
    <t>Simon Ferenc</t>
  </si>
  <si>
    <t>Moldovan Károly</t>
  </si>
  <si>
    <t>Dr. Havas Péter</t>
  </si>
  <si>
    <t>Verseny neve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</si>
  <si>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</si>
  <si>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</si>
  <si>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</si>
  <si>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</si>
  <si>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</si>
  <si>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</si>
  <si>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</si>
  <si>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</si>
  <si>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</si>
  <si>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</si>
  <si>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j8</t>
  </si>
  <si>
    <t>.</t>
  </si>
  <si>
    <t>:</t>
  </si>
  <si>
    <t>je</t>
  </si>
  <si>
    <t xml:space="preserve"> </t>
  </si>
  <si>
    <t>5-8. helyért</t>
  </si>
  <si>
    <t>1-1</t>
  </si>
  <si>
    <t>1-0</t>
  </si>
  <si>
    <t>0-0</t>
  </si>
  <si>
    <t>3-2</t>
  </si>
  <si>
    <t>2-2</t>
  </si>
  <si>
    <t>III. o. Döntő</t>
  </si>
  <si>
    <t>mn. Döntő</t>
  </si>
  <si>
    <t>III. helyért</t>
  </si>
  <si>
    <t>5. helyért</t>
  </si>
  <si>
    <t>7. helyért</t>
  </si>
  <si>
    <t>döntő</t>
  </si>
  <si>
    <t>3. helyért</t>
  </si>
  <si>
    <t>0-1</t>
  </si>
  <si>
    <t>1-2</t>
  </si>
  <si>
    <t>II. osztály</t>
  </si>
  <si>
    <t>fő verseny Elődöntő</t>
  </si>
  <si>
    <t>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</si>
</sst>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Arial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9"/>
      <name val="Arial CE"/>
      <charset val="238"/>
    </font>
    <font>
      <b/>
      <sz val="10"/>
      <color indexed="62"/>
      <name val="Arial CE"/>
      <charset val="238"/>
    </font>
    <font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rgb="FF222222"/>
      <name val="Arial"/>
      <family val="2"/>
      <charset val="238"/>
    </font>
    <font>
      <b/>
      <sz val="1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2" borderId="0" xfId="0" applyFont="1" applyFill="1"/>
    <xf numFmtId="14" fontId="4" fillId="2" borderId="0" xfId="0" applyNumberFormat="1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wrapText="1"/>
    </xf>
    <xf numFmtId="0" fontId="6" fillId="0" borderId="4" xfId="0" applyFont="1" applyBorder="1" applyAlignment="1">
      <alignment horizontal="centerContinuous" vertical="center" wrapText="1"/>
    </xf>
    <xf numFmtId="0" fontId="0" fillId="0" borderId="5" xfId="0" applyBorder="1"/>
    <xf numFmtId="0" fontId="8" fillId="0" borderId="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0" xfId="0" applyFill="1"/>
    <xf numFmtId="0" fontId="11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15" fillId="0" borderId="10" xfId="0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0" fontId="15" fillId="0" borderId="11" xfId="0" applyFont="1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13" xfId="0" applyBorder="1"/>
    <xf numFmtId="0" fontId="14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0" xfId="0" applyFill="1" applyBorder="1"/>
    <xf numFmtId="0" fontId="17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15" fillId="0" borderId="16" xfId="0" applyFont="1" applyBorder="1" applyAlignment="1">
      <alignment horizontal="right" vertical="top"/>
    </xf>
    <xf numFmtId="0" fontId="15" fillId="0" borderId="12" xfId="0" applyFont="1" applyBorder="1" applyAlignment="1">
      <alignment horizontal="left" vertical="top"/>
    </xf>
    <xf numFmtId="0" fontId="0" fillId="3" borderId="16" xfId="0" applyFill="1" applyBorder="1"/>
    <xf numFmtId="0" fontId="0" fillId="3" borderId="12" xfId="0" applyFill="1" applyBorder="1"/>
    <xf numFmtId="0" fontId="0" fillId="0" borderId="17" xfId="0" applyBorder="1"/>
    <xf numFmtId="0" fontId="14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14" xfId="0" applyFill="1" applyBorder="1"/>
    <xf numFmtId="0" fontId="14" fillId="2" borderId="19" xfId="0" applyFont="1" applyFill="1" applyBorder="1" applyAlignment="1">
      <alignment horizontal="center"/>
    </xf>
    <xf numFmtId="0" fontId="15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15" fillId="0" borderId="21" xfId="0" applyFont="1" applyBorder="1" applyAlignment="1">
      <alignment horizontal="left" vertical="top"/>
    </xf>
    <xf numFmtId="0" fontId="0" fillId="3" borderId="20" xfId="0" applyFill="1" applyBorder="1"/>
    <xf numFmtId="0" fontId="0" fillId="3" borderId="21" xfId="0" applyFill="1" applyBorder="1"/>
    <xf numFmtId="0" fontId="14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0" fillId="0" borderId="0" xfId="0" applyBorder="1"/>
    <xf numFmtId="0" fontId="19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1" fillId="4" borderId="0" xfId="0" applyFont="1" applyFill="1" applyBorder="1" applyAlignment="1">
      <alignment horizontal="center" vertical="top"/>
    </xf>
    <xf numFmtId="0" fontId="6" fillId="0" borderId="0" xfId="0" applyFont="1" applyBorder="1"/>
    <xf numFmtId="0" fontId="22" fillId="0" borderId="0" xfId="0" applyFont="1" applyBorder="1"/>
    <xf numFmtId="0" fontId="0" fillId="0" borderId="0" xfId="0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Fill="1" applyBorder="1" applyAlignment="1">
      <alignment horizontal="right" vertical="top"/>
    </xf>
    <xf numFmtId="0" fontId="0" fillId="4" borderId="0" xfId="0" applyFill="1" applyBorder="1"/>
    <xf numFmtId="0" fontId="24" fillId="4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0" fillId="4" borderId="0" xfId="0" applyFill="1"/>
    <xf numFmtId="0" fontId="22" fillId="4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24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0" fontId="0" fillId="5" borderId="0" xfId="0" applyFill="1"/>
    <xf numFmtId="0" fontId="22" fillId="5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0" fontId="2" fillId="6" borderId="1" xfId="0" applyFont="1" applyFill="1" applyBorder="1"/>
    <xf numFmtId="0" fontId="1" fillId="6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1" fillId="7" borderId="1" xfId="0" applyFont="1" applyFill="1" applyBorder="1" applyAlignment="1">
      <alignment vertical="center" wrapText="1"/>
    </xf>
    <xf numFmtId="0" fontId="2" fillId="7" borderId="1" xfId="0" applyFont="1" applyFill="1" applyBorder="1"/>
    <xf numFmtId="0" fontId="3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5" fillId="0" borderId="6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0" fillId="0" borderId="14" xfId="0" applyFont="1" applyFill="1" applyBorder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6" fillId="5" borderId="0" xfId="0" applyFont="1" applyFill="1" applyBorder="1" applyAlignment="1">
      <alignment horizontal="center" vertical="top"/>
    </xf>
    <xf numFmtId="0" fontId="6" fillId="5" borderId="0" xfId="0" applyFont="1" applyFill="1" applyBorder="1"/>
    <xf numFmtId="0" fontId="14" fillId="6" borderId="19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/>
    <xf numFmtId="49" fontId="0" fillId="0" borderId="0" xfId="0" applyNumberFormat="1" applyFill="1"/>
    <xf numFmtId="49" fontId="0" fillId="0" borderId="0" xfId="0" applyNumberFormat="1"/>
    <xf numFmtId="0" fontId="27" fillId="6" borderId="19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30" fillId="2" borderId="19" xfId="0" applyFont="1" applyFill="1" applyBorder="1" applyAlignment="1">
      <alignment horizontal="center"/>
    </xf>
  </cellXfs>
  <cellStyles count="1">
    <cellStyle name="Normál" xfId="0" builtinId="0"/>
  </cellStyles>
  <dxfs count="54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carver@freemail.hu" TargetMode="External"/><Relationship Id="rId1" Type="http://schemas.openxmlformats.org/officeDocument/2006/relationships/hyperlink" Target="http://www.asztalifutball.hu/index.php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carver@freemail.hu" TargetMode="External"/><Relationship Id="rId1" Type="http://schemas.openxmlformats.org/officeDocument/2006/relationships/hyperlink" Target="http://www.asztalifutball.hu/index.php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arver@freemail.hu" TargetMode="External"/><Relationship Id="rId1" Type="http://schemas.openxmlformats.org/officeDocument/2006/relationships/hyperlink" Target="http://www.asztalifutball.hu/index.php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carver@freemail.hu" TargetMode="External"/><Relationship Id="rId1" Type="http://schemas.openxmlformats.org/officeDocument/2006/relationships/hyperlink" Target="http://www.asztalifutball.hu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workbookViewId="0">
      <selection activeCell="A40" sqref="A40"/>
    </sheetView>
  </sheetViews>
  <sheetFormatPr defaultRowHeight="30" customHeight="1" x14ac:dyDescent="0.25"/>
  <cols>
    <col min="1" max="1" width="21.85546875" style="1" customWidth="1"/>
    <col min="2" max="2" width="4.85546875" customWidth="1"/>
  </cols>
  <sheetData>
    <row r="1" spans="1:2" ht="30" customHeight="1" x14ac:dyDescent="0.25">
      <c r="A1" s="98" t="s">
        <v>0</v>
      </c>
      <c r="B1" s="3">
        <v>636</v>
      </c>
    </row>
    <row r="2" spans="1:2" ht="30" customHeight="1" x14ac:dyDescent="0.25">
      <c r="A2" s="94" t="s">
        <v>27</v>
      </c>
      <c r="B2" s="3">
        <v>626</v>
      </c>
    </row>
    <row r="3" spans="1:2" ht="30" customHeight="1" x14ac:dyDescent="0.25">
      <c r="A3" s="98" t="s">
        <v>1</v>
      </c>
      <c r="B3" s="3">
        <v>591</v>
      </c>
    </row>
    <row r="4" spans="1:2" ht="30" customHeight="1" x14ac:dyDescent="0.25">
      <c r="A4" s="94" t="s">
        <v>28</v>
      </c>
      <c r="B4" s="3">
        <v>581</v>
      </c>
    </row>
    <row r="5" spans="1:2" ht="30" customHeight="1" x14ac:dyDescent="0.25">
      <c r="A5" s="94" t="s">
        <v>26</v>
      </c>
      <c r="B5" s="3">
        <v>533</v>
      </c>
    </row>
    <row r="6" spans="1:2" ht="30" customHeight="1" x14ac:dyDescent="0.25">
      <c r="A6" s="95" t="s">
        <v>30</v>
      </c>
      <c r="B6" s="3">
        <v>518</v>
      </c>
    </row>
    <row r="7" spans="1:2" ht="30" customHeight="1" x14ac:dyDescent="0.25">
      <c r="A7" s="98" t="s">
        <v>8</v>
      </c>
      <c r="B7" s="3">
        <v>512</v>
      </c>
    </row>
    <row r="8" spans="1:2" ht="30" customHeight="1" x14ac:dyDescent="0.25">
      <c r="A8" s="95" t="s">
        <v>38</v>
      </c>
      <c r="B8" s="3">
        <v>505</v>
      </c>
    </row>
    <row r="9" spans="1:2" ht="30" customHeight="1" x14ac:dyDescent="0.25">
      <c r="A9" s="94" t="s">
        <v>24</v>
      </c>
      <c r="B9" s="3">
        <v>494</v>
      </c>
    </row>
    <row r="10" spans="1:2" ht="30" customHeight="1" x14ac:dyDescent="0.25">
      <c r="A10" s="95" t="s">
        <v>32</v>
      </c>
      <c r="B10" s="3">
        <v>472</v>
      </c>
    </row>
    <row r="11" spans="1:2" ht="30" customHeight="1" x14ac:dyDescent="0.25">
      <c r="A11" s="98" t="s">
        <v>2</v>
      </c>
      <c r="B11" s="3">
        <v>448</v>
      </c>
    </row>
    <row r="12" spans="1:2" ht="30" customHeight="1" x14ac:dyDescent="0.25">
      <c r="A12" s="95" t="s">
        <v>31</v>
      </c>
      <c r="B12" s="3">
        <v>444</v>
      </c>
    </row>
    <row r="13" spans="1:2" ht="30" customHeight="1" x14ac:dyDescent="0.25">
      <c r="A13" s="98" t="s">
        <v>3</v>
      </c>
      <c r="B13" s="3">
        <v>443</v>
      </c>
    </row>
    <row r="14" spans="1:2" ht="30" customHeight="1" x14ac:dyDescent="0.25">
      <c r="A14" s="94" t="s">
        <v>29</v>
      </c>
      <c r="B14" s="3">
        <v>442</v>
      </c>
    </row>
    <row r="15" spans="1:2" ht="30" customHeight="1" x14ac:dyDescent="0.25">
      <c r="A15" s="98" t="s">
        <v>16</v>
      </c>
      <c r="B15" s="3">
        <v>421</v>
      </c>
    </row>
    <row r="16" spans="1:2" ht="30" customHeight="1" x14ac:dyDescent="0.25">
      <c r="A16" s="98" t="s">
        <v>4</v>
      </c>
      <c r="B16" s="3">
        <v>407</v>
      </c>
    </row>
    <row r="17" spans="1:2" ht="30" customHeight="1" x14ac:dyDescent="0.25">
      <c r="A17" s="95" t="s">
        <v>33</v>
      </c>
      <c r="B17" s="3">
        <v>393</v>
      </c>
    </row>
    <row r="18" spans="1:2" ht="30" customHeight="1" x14ac:dyDescent="0.25">
      <c r="A18" s="95" t="s">
        <v>40</v>
      </c>
      <c r="B18" s="3">
        <v>386</v>
      </c>
    </row>
    <row r="19" spans="1:2" ht="30" customHeight="1" x14ac:dyDescent="0.25">
      <c r="A19" s="95" t="s">
        <v>41</v>
      </c>
      <c r="B19" s="3">
        <v>383</v>
      </c>
    </row>
    <row r="20" spans="1:2" ht="30" customHeight="1" x14ac:dyDescent="0.25">
      <c r="A20" s="98" t="s">
        <v>9</v>
      </c>
      <c r="B20" s="3">
        <v>383</v>
      </c>
    </row>
    <row r="21" spans="1:2" ht="30" customHeight="1" x14ac:dyDescent="0.25">
      <c r="A21" s="98" t="s">
        <v>5</v>
      </c>
      <c r="B21" s="3">
        <v>375</v>
      </c>
    </row>
    <row r="22" spans="1:2" ht="30" customHeight="1" x14ac:dyDescent="0.25">
      <c r="A22" s="98" t="s">
        <v>17</v>
      </c>
      <c r="B22" s="3">
        <v>370</v>
      </c>
    </row>
    <row r="23" spans="1:2" ht="30" customHeight="1" x14ac:dyDescent="0.25">
      <c r="A23" s="94" t="s">
        <v>22</v>
      </c>
      <c r="B23" s="3">
        <v>367</v>
      </c>
    </row>
    <row r="24" spans="1:2" ht="30" customHeight="1" x14ac:dyDescent="0.25">
      <c r="A24" s="98" t="s">
        <v>10</v>
      </c>
      <c r="B24" s="3">
        <v>365</v>
      </c>
    </row>
    <row r="25" spans="1:2" ht="30" customHeight="1" x14ac:dyDescent="0.25">
      <c r="A25" s="4" t="s">
        <v>23</v>
      </c>
      <c r="B25" s="3">
        <v>357</v>
      </c>
    </row>
    <row r="26" spans="1:2" ht="30" customHeight="1" x14ac:dyDescent="0.25">
      <c r="A26" s="95" t="s">
        <v>35</v>
      </c>
      <c r="B26" s="3">
        <v>355</v>
      </c>
    </row>
    <row r="27" spans="1:2" ht="30" customHeight="1" x14ac:dyDescent="0.25">
      <c r="A27" s="95" t="s">
        <v>42</v>
      </c>
      <c r="B27" s="3">
        <v>337</v>
      </c>
    </row>
    <row r="28" spans="1:2" ht="30" customHeight="1" x14ac:dyDescent="0.25">
      <c r="A28" s="95" t="s">
        <v>34</v>
      </c>
      <c r="B28" s="3">
        <v>324</v>
      </c>
    </row>
    <row r="29" spans="1:2" ht="30" customHeight="1" x14ac:dyDescent="0.25">
      <c r="A29" s="95" t="s">
        <v>36</v>
      </c>
      <c r="B29" s="3">
        <v>315</v>
      </c>
    </row>
    <row r="30" spans="1:2" ht="30" customHeight="1" x14ac:dyDescent="0.25">
      <c r="A30" s="98" t="s">
        <v>12</v>
      </c>
      <c r="B30" s="3">
        <v>306</v>
      </c>
    </row>
    <row r="31" spans="1:2" ht="30" customHeight="1" x14ac:dyDescent="0.25">
      <c r="A31" s="94" t="s">
        <v>18</v>
      </c>
      <c r="B31" s="3">
        <v>289</v>
      </c>
    </row>
    <row r="32" spans="1:2" ht="30" customHeight="1" x14ac:dyDescent="0.25">
      <c r="A32" s="95" t="s">
        <v>37</v>
      </c>
      <c r="B32" s="3">
        <v>238</v>
      </c>
    </row>
    <row r="33" spans="1:3" ht="30" customHeight="1" x14ac:dyDescent="0.25">
      <c r="A33" s="94" t="s">
        <v>20</v>
      </c>
      <c r="B33" s="3">
        <v>212</v>
      </c>
    </row>
    <row r="34" spans="1:3" ht="30" customHeight="1" x14ac:dyDescent="0.25">
      <c r="A34" s="95" t="s">
        <v>39</v>
      </c>
      <c r="B34" s="3">
        <v>187</v>
      </c>
    </row>
    <row r="35" spans="1:3" ht="30" customHeight="1" x14ac:dyDescent="0.25">
      <c r="A35" s="94" t="s">
        <v>19</v>
      </c>
      <c r="B35" s="3">
        <v>170</v>
      </c>
    </row>
    <row r="36" spans="1:3" ht="30" customHeight="1" x14ac:dyDescent="0.25">
      <c r="A36" s="98" t="s">
        <v>15</v>
      </c>
      <c r="B36" s="3">
        <v>141</v>
      </c>
    </row>
    <row r="37" spans="1:3" ht="30" customHeight="1" x14ac:dyDescent="0.25">
      <c r="A37" s="94" t="s">
        <v>21</v>
      </c>
      <c r="B37" s="3">
        <v>93</v>
      </c>
    </row>
    <row r="38" spans="1:3" ht="30" customHeight="1" x14ac:dyDescent="0.25">
      <c r="A38" s="98" t="s">
        <v>14</v>
      </c>
      <c r="B38" s="3">
        <v>80</v>
      </c>
      <c r="C38" t="s">
        <v>57</v>
      </c>
    </row>
    <row r="39" spans="1:3" ht="30" customHeight="1" x14ac:dyDescent="0.25">
      <c r="A39" s="94" t="s">
        <v>25</v>
      </c>
      <c r="B39" s="3">
        <v>70</v>
      </c>
    </row>
    <row r="40" spans="1:3" ht="30" customHeight="1" x14ac:dyDescent="0.25">
      <c r="A40" s="98" t="s">
        <v>13</v>
      </c>
      <c r="B40" s="3">
        <v>48</v>
      </c>
    </row>
    <row r="41" spans="1:3" ht="30" customHeight="1" x14ac:dyDescent="0.25">
      <c r="A41" s="98" t="s">
        <v>7</v>
      </c>
      <c r="B41" s="3">
        <v>44</v>
      </c>
    </row>
    <row r="42" spans="1:3" ht="30" customHeight="1" x14ac:dyDescent="0.25">
      <c r="A42" s="98" t="s">
        <v>6</v>
      </c>
      <c r="B42" s="3">
        <v>37</v>
      </c>
    </row>
    <row r="43" spans="1:3" ht="30" customHeight="1" x14ac:dyDescent="0.25">
      <c r="A43" s="98" t="s">
        <v>11</v>
      </c>
      <c r="B43" s="3">
        <v>3</v>
      </c>
    </row>
  </sheetData>
  <sortState ref="A1:B44">
    <sortCondition descending="1" ref="B1:B44"/>
  </sortState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K5" sqref="AK5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Pákai György</v>
      </c>
      <c r="C2" s="13"/>
      <c r="D2" s="12"/>
      <c r="E2" s="12"/>
      <c r="F2" s="14" t="str">
        <f>(A4)</f>
        <v>Magyar Antal</v>
      </c>
      <c r="G2" s="12"/>
      <c r="H2" s="12"/>
      <c r="I2" s="12"/>
      <c r="J2" s="14" t="str">
        <f>(A5)</f>
        <v>Kiss István</v>
      </c>
      <c r="K2" s="12"/>
      <c r="L2" s="12"/>
      <c r="M2" s="12"/>
      <c r="N2" s="14" t="str">
        <f>(A6)</f>
        <v>Donáth Tibor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4" t="s">
        <v>27</v>
      </c>
      <c r="B3" s="24"/>
      <c r="C3" s="25"/>
      <c r="D3" s="25"/>
      <c r="E3" s="25"/>
      <c r="F3" s="26">
        <v>3</v>
      </c>
      <c r="G3" s="29">
        <f>(N14)</f>
        <v>0</v>
      </c>
      <c r="H3" s="29">
        <f>(P14)</f>
        <v>0</v>
      </c>
      <c r="I3" s="28" t="str">
        <f>IF(G3=".","-",IF(G3&gt;H3,"g",IF(G3=H3,"d","v")))</f>
        <v>d</v>
      </c>
      <c r="J3" s="26">
        <v>2</v>
      </c>
      <c r="K3" s="29">
        <f>(N11)</f>
        <v>0</v>
      </c>
      <c r="L3" s="29">
        <f>(P11)</f>
        <v>1</v>
      </c>
      <c r="M3" s="28" t="str">
        <f>IF(K3=".","-",IF(K3&gt;L3,"g",IF(K3=L3,"d","v")))</f>
        <v>v</v>
      </c>
      <c r="N3" s="26">
        <v>1</v>
      </c>
      <c r="O3" s="29">
        <f>(N8)</f>
        <v>1</v>
      </c>
      <c r="P3" s="29">
        <f>(P8)</f>
        <v>6</v>
      </c>
      <c r="Q3" s="28" t="str">
        <f>IF(O3=".","-",IF(O3&gt;P3,"g",IF(O3=P3,"d","v")))</f>
        <v>v</v>
      </c>
      <c r="R3" s="30"/>
      <c r="S3" s="31">
        <f>SUM(T3:V3)</f>
        <v>3</v>
      </c>
      <c r="T3" s="32">
        <f>COUNTIF(B3:Q3,"g")</f>
        <v>0</v>
      </c>
      <c r="U3" s="32">
        <f>COUNTIF(B3:Q3,"d")</f>
        <v>1</v>
      </c>
      <c r="V3" s="32">
        <f>COUNTIF(B3:Q3,"v")</f>
        <v>2</v>
      </c>
      <c r="W3" s="33">
        <f>SUM(IF(G3&lt;&gt;".",G3)+IF(K3&lt;&gt;".",K3)+IF(O3&lt;&gt;".",O3))</f>
        <v>1</v>
      </c>
      <c r="X3" s="33">
        <f>SUM(IF(H3&lt;&gt;".",H3)+IF(L3&lt;&gt;".",L3)+IF(P3&lt;&gt;".",P3))</f>
        <v>7</v>
      </c>
      <c r="Y3" s="34">
        <f>SUM(T3*3+U3*1)</f>
        <v>1</v>
      </c>
      <c r="Z3" s="106"/>
      <c r="AA3" s="36">
        <f>RANK(Y3,$Y$3:$Y$6,0)</f>
        <v>4</v>
      </c>
      <c r="AB3" s="107"/>
      <c r="AC3" s="38">
        <f>SUM(W3-X3)</f>
        <v>-6</v>
      </c>
    </row>
    <row r="4" spans="1:29" ht="15.75" x14ac:dyDescent="0.25">
      <c r="A4" s="4" t="s">
        <v>26</v>
      </c>
      <c r="B4" s="39">
        <v>3</v>
      </c>
      <c r="C4" s="27">
        <f>(P14)</f>
        <v>0</v>
      </c>
      <c r="D4" s="27">
        <f>(N14)</f>
        <v>0</v>
      </c>
      <c r="E4" s="40" t="str">
        <f>IF(C4=".","-",IF(C4&gt;D4,"g",IF(C4=D4,"d","v")))</f>
        <v>d</v>
      </c>
      <c r="F4" s="41"/>
      <c r="G4" s="42"/>
      <c r="H4" s="42"/>
      <c r="I4" s="42"/>
      <c r="J4" s="39">
        <v>1</v>
      </c>
      <c r="K4" s="27">
        <f>(N9)</f>
        <v>1</v>
      </c>
      <c r="L4" s="27">
        <f>(P9)</f>
        <v>0</v>
      </c>
      <c r="M4" s="40" t="str">
        <f>IF(K4=".","-",IF(K4&gt;L4,"g",IF(K4=L4,"d","v")))</f>
        <v>g</v>
      </c>
      <c r="N4" s="39">
        <v>2</v>
      </c>
      <c r="O4" s="27">
        <f>(N12)</f>
        <v>0</v>
      </c>
      <c r="P4" s="27">
        <f>(P12)</f>
        <v>0</v>
      </c>
      <c r="Q4" s="40" t="str">
        <f>IF(O4=".","-",IF(O4&gt;P4,"g",IF(O4=P4,"d","v")))</f>
        <v>d</v>
      </c>
      <c r="R4" s="43"/>
      <c r="S4" s="44">
        <f>SUM(T4:V4)</f>
        <v>3</v>
      </c>
      <c r="T4" s="45">
        <f>COUNTIF(B4:Q4,"g")</f>
        <v>1</v>
      </c>
      <c r="U4" s="45">
        <f>COUNTIF(B4:Q4,"d")</f>
        <v>2</v>
      </c>
      <c r="V4" s="45">
        <f>COUNTIF(B4:Q4,"v")</f>
        <v>0</v>
      </c>
      <c r="W4" s="33">
        <f>SUM(IF(C4&lt;&gt;".",C4)+IF(K4&lt;&gt;".",K4)+IF(O4&lt;&gt;".",O4))</f>
        <v>1</v>
      </c>
      <c r="X4" s="33">
        <f>SUM(IF(D4&lt;&gt;".",D4)+IF(L4&lt;&gt;".",L4)+IF(P4&lt;&gt;".",P4))</f>
        <v>0</v>
      </c>
      <c r="Y4" s="46">
        <f>SUM(T4*3+U4*1)</f>
        <v>5</v>
      </c>
      <c r="Z4" s="106"/>
      <c r="AA4" s="36">
        <f>RANK(Y4,$Y$3:$Y$6,0)</f>
        <v>2</v>
      </c>
      <c r="AB4" s="107"/>
      <c r="AC4" s="38">
        <f>SUM(W4-X4)</f>
        <v>1</v>
      </c>
    </row>
    <row r="5" spans="1:29" ht="15.75" x14ac:dyDescent="0.25">
      <c r="A5" s="5" t="s">
        <v>38</v>
      </c>
      <c r="B5" s="39">
        <v>2</v>
      </c>
      <c r="C5" s="27">
        <f>(P11)</f>
        <v>1</v>
      </c>
      <c r="D5" s="27">
        <f>(N11)</f>
        <v>0</v>
      </c>
      <c r="E5" s="40" t="str">
        <f>IF(C5=".","-",IF(C5&gt;D5,"g",IF(C5=D5,"d","v")))</f>
        <v>g</v>
      </c>
      <c r="F5" s="39">
        <v>1</v>
      </c>
      <c r="G5" s="27">
        <f>(P9)</f>
        <v>0</v>
      </c>
      <c r="H5" s="27">
        <f>(N9)</f>
        <v>1</v>
      </c>
      <c r="I5" s="40" t="str">
        <f>IF(G5=".","-",IF(G5&gt;H5,"g",IF(G5=H5,"d","v")))</f>
        <v>v</v>
      </c>
      <c r="J5" s="41"/>
      <c r="K5" s="42"/>
      <c r="L5" s="42"/>
      <c r="M5" s="42"/>
      <c r="N5" s="39">
        <v>3</v>
      </c>
      <c r="O5" s="27">
        <f>(N15)</f>
        <v>2</v>
      </c>
      <c r="P5" s="27">
        <f>(P15)</f>
        <v>1</v>
      </c>
      <c r="Q5" s="40" t="str">
        <f>IF(O5=".","-",IF(O5&gt;P5,"g",IF(O5=P5,"d","v")))</f>
        <v>g</v>
      </c>
      <c r="R5" s="43"/>
      <c r="S5" s="44">
        <f>SUM(T5:V5)</f>
        <v>3</v>
      </c>
      <c r="T5" s="45">
        <f>COUNTIF(B5:Q5,"g")</f>
        <v>2</v>
      </c>
      <c r="U5" s="45">
        <f>COUNTIF(B5:Q5,"d")</f>
        <v>0</v>
      </c>
      <c r="V5" s="45">
        <f>COUNTIF(B5:Q5,"v")</f>
        <v>1</v>
      </c>
      <c r="W5" s="33">
        <f>SUM(IF(G5&lt;&gt;".",G5)+IF(C5&lt;&gt;".",C5)+IF(O5&lt;&gt;".",O5))</f>
        <v>3</v>
      </c>
      <c r="X5" s="33">
        <f>SUM(IF(H5&lt;&gt;".",H5)+IF(D5&lt;&gt;".",D5)+IF(P5&lt;&gt;".",P5))</f>
        <v>2</v>
      </c>
      <c r="Y5" s="46">
        <f>SUM(T5*3+U5*1)</f>
        <v>6</v>
      </c>
      <c r="Z5" s="108"/>
      <c r="AA5" s="36">
        <f>RANK(Y5,$Y$3:$Y$6,0)</f>
        <v>1</v>
      </c>
      <c r="AB5" s="107"/>
      <c r="AC5" s="38">
        <f>SUM(W5-X5)</f>
        <v>1</v>
      </c>
    </row>
    <row r="6" spans="1:29" s="59" customFormat="1" ht="16.5" thickBot="1" x14ac:dyDescent="0.3">
      <c r="A6" s="90" t="s">
        <v>17</v>
      </c>
      <c r="B6" s="49">
        <v>1</v>
      </c>
      <c r="C6" s="50">
        <f>(P8)</f>
        <v>6</v>
      </c>
      <c r="D6" s="50">
        <f>(N8)</f>
        <v>1</v>
      </c>
      <c r="E6" s="51" t="str">
        <f>IF(C6=".","-",IF(C6&gt;D6,"g",IF(C6=D6,"d","v")))</f>
        <v>g</v>
      </c>
      <c r="F6" s="49">
        <v>2</v>
      </c>
      <c r="G6" s="50">
        <f>(P12)</f>
        <v>0</v>
      </c>
      <c r="H6" s="50">
        <f>(N12)</f>
        <v>0</v>
      </c>
      <c r="I6" s="51" t="str">
        <f>IF(G6=".","-",IF(G6&gt;H6,"g",IF(G6=H6,"d","v")))</f>
        <v>d</v>
      </c>
      <c r="J6" s="49">
        <v>3</v>
      </c>
      <c r="K6" s="50">
        <f>(P15)</f>
        <v>1</v>
      </c>
      <c r="L6" s="50">
        <f>(N15)</f>
        <v>2</v>
      </c>
      <c r="M6" s="51" t="str">
        <f>IF(K6=".","-",IF(K6&gt;L6,"g",IF(K6=L6,"d","v")))</f>
        <v>v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1</v>
      </c>
      <c r="U6" s="55">
        <f>COUNTIF(B6:Q6,"d")</f>
        <v>1</v>
      </c>
      <c r="V6" s="55">
        <f>COUNTIF(B6:Q6,"v")</f>
        <v>1</v>
      </c>
      <c r="W6" s="56">
        <f>SUM(IF(G6&lt;&gt;".",G6)+IF(K6&lt;&gt;".",K6)+IF(C6&lt;&gt;".",C6))</f>
        <v>7</v>
      </c>
      <c r="X6" s="56">
        <f>SUM(IF(H6&lt;&gt;".",H6)+IF(L6&lt;&gt;".",L6)+IF(D6&lt;&gt;".",D6))</f>
        <v>3</v>
      </c>
      <c r="Y6" s="57">
        <f>SUM(T6*3+U6*1)</f>
        <v>4</v>
      </c>
      <c r="Z6" s="106"/>
      <c r="AA6" s="58">
        <f>RANK(Y6,$Y$3:$Y$6,0)</f>
        <v>3</v>
      </c>
      <c r="AB6" s="107"/>
      <c r="AC6" s="38">
        <f>SUM(W6-X6)</f>
        <v>4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Pákai György</v>
      </c>
      <c r="M8" s="70"/>
      <c r="N8" s="72">
        <v>1</v>
      </c>
      <c r="O8" s="100" t="s">
        <v>56</v>
      </c>
      <c r="P8" s="72">
        <v>6</v>
      </c>
      <c r="S8" s="110" t="str">
        <f>($A$6)</f>
        <v>Donáth Tibor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Magyar Antal</v>
      </c>
      <c r="N9" s="72">
        <v>1</v>
      </c>
      <c r="O9" s="100" t="s">
        <v>56</v>
      </c>
      <c r="P9" s="72">
        <v>0</v>
      </c>
      <c r="R9" s="59"/>
      <c r="S9" s="110" t="str">
        <f>($A$5)</f>
        <v>Kiss István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Pákai György</v>
      </c>
      <c r="N11" s="72">
        <v>0</v>
      </c>
      <c r="O11" s="100" t="s">
        <v>56</v>
      </c>
      <c r="P11" s="72">
        <v>1</v>
      </c>
      <c r="R11" s="59"/>
      <c r="S11" s="110" t="str">
        <f>($A$5)</f>
        <v>Kiss István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Magyar Antal</v>
      </c>
      <c r="N12" s="72">
        <v>0</v>
      </c>
      <c r="O12" s="100" t="s">
        <v>56</v>
      </c>
      <c r="P12" s="72">
        <v>0</v>
      </c>
      <c r="R12" s="59"/>
      <c r="S12" s="110" t="str">
        <f>($A$6)</f>
        <v>Donáth Tibor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Pákai György</v>
      </c>
      <c r="N14" s="72">
        <v>0</v>
      </c>
      <c r="O14" s="100" t="s">
        <v>56</v>
      </c>
      <c r="P14" s="72">
        <v>0</v>
      </c>
      <c r="R14" s="59"/>
      <c r="S14" s="110" t="str">
        <f>($A$4)</f>
        <v>Magyar Antal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Kiss István</v>
      </c>
      <c r="N15" s="72">
        <v>2</v>
      </c>
      <c r="O15" s="100" t="s">
        <v>56</v>
      </c>
      <c r="P15" s="72">
        <v>1</v>
      </c>
      <c r="R15" s="59"/>
      <c r="S15" s="110" t="str">
        <f>($A$6)</f>
        <v>Donáth Tibor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hyperlinks>
    <hyperlink ref="B31" r:id="rId1" display="http://www.asztalifutball.hu/index.php"/>
    <hyperlink ref="G28" r:id="rId2" display="carver@freemail.hu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Szatmári Tamás</v>
      </c>
      <c r="C2" s="13"/>
      <c r="D2" s="12"/>
      <c r="E2" s="12"/>
      <c r="F2" s="14" t="str">
        <f>(A4)</f>
        <v>Takács Zoltán</v>
      </c>
      <c r="G2" s="12"/>
      <c r="H2" s="12"/>
      <c r="I2" s="12"/>
      <c r="J2" s="14" t="str">
        <f>(A5)</f>
        <v>Bottyán Zoltán</v>
      </c>
      <c r="K2" s="12"/>
      <c r="L2" s="12"/>
      <c r="M2" s="12"/>
      <c r="N2" s="14" t="str">
        <f>(A6)</f>
        <v>Deme Gyula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4" t="s">
        <v>28</v>
      </c>
      <c r="B3" s="24"/>
      <c r="C3" s="25"/>
      <c r="D3" s="25"/>
      <c r="E3" s="25"/>
      <c r="F3" s="26">
        <v>3</v>
      </c>
      <c r="G3" s="29">
        <f>(N14)</f>
        <v>1</v>
      </c>
      <c r="H3" s="29">
        <f>(P14)</f>
        <v>0</v>
      </c>
      <c r="I3" s="28" t="str">
        <f>IF(G3=".","-",IF(G3&gt;H3,"g",IF(G3=H3,"d","v")))</f>
        <v>g</v>
      </c>
      <c r="J3" s="26">
        <v>2</v>
      </c>
      <c r="K3" s="29">
        <f>(N11)</f>
        <v>0</v>
      </c>
      <c r="L3" s="29">
        <f>(P11)</f>
        <v>0</v>
      </c>
      <c r="M3" s="28" t="str">
        <f>IF(K3=".","-",IF(K3&gt;L3,"g",IF(K3=L3,"d","v")))</f>
        <v>d</v>
      </c>
      <c r="N3" s="26">
        <v>1</v>
      </c>
      <c r="O3" s="29">
        <f>(N8)</f>
        <v>1</v>
      </c>
      <c r="P3" s="29">
        <f>(P8)</f>
        <v>1</v>
      </c>
      <c r="Q3" s="28" t="str">
        <f>IF(O3=".","-",IF(O3&gt;P3,"g",IF(O3=P3,"d","v")))</f>
        <v>d</v>
      </c>
      <c r="R3" s="30"/>
      <c r="S3" s="31">
        <f>SUM(T3:V3)</f>
        <v>3</v>
      </c>
      <c r="T3" s="32">
        <f>COUNTIF(B3:Q3,"g")</f>
        <v>1</v>
      </c>
      <c r="U3" s="32">
        <f>COUNTIF(B3:Q3,"d")</f>
        <v>2</v>
      </c>
      <c r="V3" s="32">
        <f>COUNTIF(B3:Q3,"v")</f>
        <v>0</v>
      </c>
      <c r="W3" s="33">
        <f>SUM(IF(G3&lt;&gt;".",G3)+IF(K3&lt;&gt;".",K3)+IF(O3&lt;&gt;".",O3))</f>
        <v>2</v>
      </c>
      <c r="X3" s="33">
        <f>SUM(IF(H3&lt;&gt;".",H3)+IF(L3&lt;&gt;".",L3)+IF(P3&lt;&gt;".",P3))</f>
        <v>1</v>
      </c>
      <c r="Y3" s="34">
        <f>SUM(T3*3+U3*1)</f>
        <v>5</v>
      </c>
      <c r="Z3" s="106"/>
      <c r="AA3" s="36">
        <f>RANK(Y3,$Y$3:$Y$6,0)</f>
        <v>1</v>
      </c>
      <c r="AB3" s="107"/>
      <c r="AC3" s="38">
        <f>SUM(W3-X3)</f>
        <v>1</v>
      </c>
    </row>
    <row r="4" spans="1:29" ht="15.75" x14ac:dyDescent="0.25">
      <c r="A4" s="90" t="s">
        <v>3</v>
      </c>
      <c r="B4" s="39">
        <v>3</v>
      </c>
      <c r="C4" s="27">
        <f>(P14)</f>
        <v>0</v>
      </c>
      <c r="D4" s="27">
        <f>(N14)</f>
        <v>1</v>
      </c>
      <c r="E4" s="40" t="str">
        <f>IF(C4=".","-",IF(C4&gt;D4,"g",IF(C4=D4,"d","v")))</f>
        <v>v</v>
      </c>
      <c r="F4" s="41"/>
      <c r="G4" s="42"/>
      <c r="H4" s="42"/>
      <c r="I4" s="42"/>
      <c r="J4" s="39">
        <v>1</v>
      </c>
      <c r="K4" s="27">
        <f>(N9)</f>
        <v>3</v>
      </c>
      <c r="L4" s="27">
        <f>(P9)</f>
        <v>1</v>
      </c>
      <c r="M4" s="40" t="str">
        <f>IF(K4=".","-",IF(K4&gt;L4,"g",IF(K4=L4,"d","v")))</f>
        <v>g</v>
      </c>
      <c r="N4" s="39">
        <v>2</v>
      </c>
      <c r="O4" s="27">
        <f>(N12)</f>
        <v>0</v>
      </c>
      <c r="P4" s="27">
        <f>(P12)</f>
        <v>0</v>
      </c>
      <c r="Q4" s="40" t="str">
        <f>IF(O4=".","-",IF(O4&gt;P4,"g",IF(O4=P4,"d","v")))</f>
        <v>d</v>
      </c>
      <c r="R4" s="43"/>
      <c r="S4" s="44">
        <f>SUM(T4:V4)</f>
        <v>3</v>
      </c>
      <c r="T4" s="45">
        <f>COUNTIF(B4:Q4,"g")</f>
        <v>1</v>
      </c>
      <c r="U4" s="45">
        <f>COUNTIF(B4:Q4,"d")</f>
        <v>1</v>
      </c>
      <c r="V4" s="45">
        <f>COUNTIF(B4:Q4,"v")</f>
        <v>1</v>
      </c>
      <c r="W4" s="33">
        <f>SUM(IF(C4&lt;&gt;".",C4)+IF(K4&lt;&gt;".",K4)+IF(O4&lt;&gt;".",O4))</f>
        <v>3</v>
      </c>
      <c r="X4" s="33">
        <f>SUM(IF(D4&lt;&gt;".",D4)+IF(L4&lt;&gt;".",L4)+IF(P4&lt;&gt;".",P4))</f>
        <v>2</v>
      </c>
      <c r="Y4" s="46">
        <f>SUM(T4*3+U4*1)</f>
        <v>4</v>
      </c>
      <c r="Z4" s="106"/>
      <c r="AA4" s="36">
        <f>RANK(Y4,$Y$3:$Y$6,0)</f>
        <v>2</v>
      </c>
      <c r="AB4" s="107"/>
      <c r="AC4" s="38">
        <f>SUM(W4-X4)</f>
        <v>1</v>
      </c>
    </row>
    <row r="5" spans="1:29" ht="15.75" x14ac:dyDescent="0.25">
      <c r="A5" s="5" t="s">
        <v>30</v>
      </c>
      <c r="B5" s="39">
        <v>2</v>
      </c>
      <c r="C5" s="27">
        <f>(P11)</f>
        <v>0</v>
      </c>
      <c r="D5" s="27">
        <f>(N11)</f>
        <v>0</v>
      </c>
      <c r="E5" s="40" t="str">
        <f>IF(C5=".","-",IF(C5&gt;D5,"g",IF(C5=D5,"d","v")))</f>
        <v>d</v>
      </c>
      <c r="F5" s="39">
        <v>1</v>
      </c>
      <c r="G5" s="27">
        <f>(P9)</f>
        <v>1</v>
      </c>
      <c r="H5" s="27">
        <f>(N9)</f>
        <v>3</v>
      </c>
      <c r="I5" s="40" t="str">
        <f>IF(G5=".","-",IF(G5&gt;H5,"g",IF(G5=H5,"d","v")))</f>
        <v>v</v>
      </c>
      <c r="J5" s="41"/>
      <c r="K5" s="42"/>
      <c r="L5" s="42"/>
      <c r="M5" s="42"/>
      <c r="N5" s="39">
        <v>3</v>
      </c>
      <c r="O5" s="27">
        <f>(N15)</f>
        <v>0</v>
      </c>
      <c r="P5" s="27">
        <f>(P15)</f>
        <v>0</v>
      </c>
      <c r="Q5" s="40" t="str">
        <f>IF(O5=".","-",IF(O5&gt;P5,"g",IF(O5=P5,"d","v")))</f>
        <v>d</v>
      </c>
      <c r="R5" s="43"/>
      <c r="S5" s="44">
        <f>SUM(T5:V5)</f>
        <v>3</v>
      </c>
      <c r="T5" s="45">
        <f>COUNTIF(B5:Q5,"g")</f>
        <v>0</v>
      </c>
      <c r="U5" s="45">
        <f>COUNTIF(B5:Q5,"d")</f>
        <v>2</v>
      </c>
      <c r="V5" s="45">
        <f>COUNTIF(B5:Q5,"v")</f>
        <v>1</v>
      </c>
      <c r="W5" s="33">
        <f>SUM(IF(G5&lt;&gt;".",G5)+IF(C5&lt;&gt;".",C5)+IF(O5&lt;&gt;".",O5))</f>
        <v>1</v>
      </c>
      <c r="X5" s="33">
        <f>SUM(IF(H5&lt;&gt;".",H5)+IF(D5&lt;&gt;".",D5)+IF(P5&lt;&gt;".",P5))</f>
        <v>3</v>
      </c>
      <c r="Y5" s="46">
        <f>SUM(T5*3+U5*1)</f>
        <v>2</v>
      </c>
      <c r="Z5" s="108"/>
      <c r="AA5" s="36">
        <f>RANK(Y5,$Y$3:$Y$6,0)</f>
        <v>4</v>
      </c>
      <c r="AB5" s="107"/>
      <c r="AC5" s="38">
        <f>SUM(W5-X5)</f>
        <v>-2</v>
      </c>
    </row>
    <row r="6" spans="1:29" s="59" customFormat="1" ht="16.5" thickBot="1" x14ac:dyDescent="0.3">
      <c r="A6" s="91" t="s">
        <v>35</v>
      </c>
      <c r="B6" s="49">
        <v>1</v>
      </c>
      <c r="C6" s="50">
        <f>(P8)</f>
        <v>1</v>
      </c>
      <c r="D6" s="50">
        <f>(N8)</f>
        <v>1</v>
      </c>
      <c r="E6" s="51" t="str">
        <f>IF(C6=".","-",IF(C6&gt;D6,"g",IF(C6=D6,"d","v")))</f>
        <v>d</v>
      </c>
      <c r="F6" s="49">
        <v>2</v>
      </c>
      <c r="G6" s="50">
        <f>(P12)</f>
        <v>0</v>
      </c>
      <c r="H6" s="50">
        <f>(N12)</f>
        <v>0</v>
      </c>
      <c r="I6" s="51" t="str">
        <f>IF(G6=".","-",IF(G6&gt;H6,"g",IF(G6=H6,"d","v")))</f>
        <v>d</v>
      </c>
      <c r="J6" s="49">
        <v>3</v>
      </c>
      <c r="K6" s="50">
        <f>(P15)</f>
        <v>0</v>
      </c>
      <c r="L6" s="50">
        <f>(N15)</f>
        <v>0</v>
      </c>
      <c r="M6" s="51" t="str">
        <f>IF(K6=".","-",IF(K6&gt;L6,"g",IF(K6=L6,"d","v")))</f>
        <v>d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0</v>
      </c>
      <c r="U6" s="55">
        <f>COUNTIF(B6:Q6,"d")</f>
        <v>3</v>
      </c>
      <c r="V6" s="55">
        <f>COUNTIF(B6:Q6,"v")</f>
        <v>0</v>
      </c>
      <c r="W6" s="56">
        <f>SUM(IF(G6&lt;&gt;".",G6)+IF(K6&lt;&gt;".",K6)+IF(C6&lt;&gt;".",C6))</f>
        <v>1</v>
      </c>
      <c r="X6" s="56">
        <f>SUM(IF(H6&lt;&gt;".",H6)+IF(L6&lt;&gt;".",L6)+IF(D6&lt;&gt;".",D6))</f>
        <v>1</v>
      </c>
      <c r="Y6" s="57">
        <f>SUM(T6*3+U6*1)</f>
        <v>3</v>
      </c>
      <c r="Z6" s="106"/>
      <c r="AA6" s="58">
        <f>RANK(Y6,$Y$3:$Y$6,0)</f>
        <v>3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Szatmári Tamás</v>
      </c>
      <c r="M8" s="70"/>
      <c r="N8" s="72">
        <v>1</v>
      </c>
      <c r="O8" s="100" t="s">
        <v>56</v>
      </c>
      <c r="P8" s="72">
        <v>1</v>
      </c>
      <c r="S8" s="110" t="str">
        <f>($A$6)</f>
        <v>Deme Gyula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Takács Zoltán</v>
      </c>
      <c r="N9" s="72">
        <v>3</v>
      </c>
      <c r="O9" s="100" t="s">
        <v>56</v>
      </c>
      <c r="P9" s="72">
        <v>1</v>
      </c>
      <c r="R9" s="59"/>
      <c r="S9" s="110" t="str">
        <f>($A$5)</f>
        <v>Bottyán Zoltán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Szatmári Tamás</v>
      </c>
      <c r="N11" s="72">
        <v>0</v>
      </c>
      <c r="O11" s="100" t="s">
        <v>56</v>
      </c>
      <c r="P11" s="72">
        <v>0</v>
      </c>
      <c r="R11" s="59"/>
      <c r="S11" s="110" t="str">
        <f>($A$5)</f>
        <v>Bottyán Zoltán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Takács Zoltán</v>
      </c>
      <c r="N12" s="72">
        <v>0</v>
      </c>
      <c r="O12" s="100" t="s">
        <v>56</v>
      </c>
      <c r="P12" s="72">
        <v>0</v>
      </c>
      <c r="R12" s="59"/>
      <c r="S12" s="110" t="str">
        <f>($A$6)</f>
        <v>Deme Gyula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Szatmári Tamás</v>
      </c>
      <c r="N14" s="72">
        <v>1</v>
      </c>
      <c r="O14" s="100" t="s">
        <v>56</v>
      </c>
      <c r="P14" s="72">
        <v>0</v>
      </c>
      <c r="R14" s="59"/>
      <c r="S14" s="110" t="str">
        <f>($A$4)</f>
        <v>Takács Zoltán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Bottyán Zoltán</v>
      </c>
      <c r="N15" s="72">
        <v>0</v>
      </c>
      <c r="O15" s="100" t="s">
        <v>56</v>
      </c>
      <c r="P15" s="72">
        <v>0</v>
      </c>
      <c r="R15" s="59"/>
      <c r="S15" s="110" t="str">
        <f>($A$6)</f>
        <v>Deme Gyula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hyperlinks>
    <hyperlink ref="B31" r:id="rId1" display="http://www.asztalifutball.hu/index.php"/>
    <hyperlink ref="G28" r:id="rId2" display="carver@freemail.hu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abSelected="1" topLeftCell="A16" workbookViewId="0">
      <selection activeCell="I26" sqref="I26"/>
    </sheetView>
  </sheetViews>
  <sheetFormatPr defaultRowHeight="20.100000000000001" customHeight="1" x14ac:dyDescent="0.25"/>
  <cols>
    <col min="1" max="1" width="4.85546875" customWidth="1"/>
    <col min="2" max="3" width="20.5703125" customWidth="1"/>
    <col min="4" max="4" width="9.140625" style="117"/>
    <col min="6" max="7" width="17.28515625" customWidth="1"/>
    <col min="8" max="8" width="6" style="117" customWidth="1"/>
    <col min="9" max="10" width="17.28515625" customWidth="1"/>
  </cols>
  <sheetData>
    <row r="1" spans="2:11" ht="20.100000000000001" customHeight="1" x14ac:dyDescent="0.25">
      <c r="B1" t="s">
        <v>74</v>
      </c>
    </row>
    <row r="2" spans="2:11" ht="20.100000000000001" customHeight="1" x14ac:dyDescent="0.25">
      <c r="B2" s="90" t="s">
        <v>9</v>
      </c>
      <c r="C2" s="90" t="s">
        <v>16</v>
      </c>
      <c r="D2" s="114" t="s">
        <v>61</v>
      </c>
      <c r="E2" s="20"/>
      <c r="F2" s="90" t="s">
        <v>9</v>
      </c>
      <c r="G2" s="90" t="s">
        <v>17</v>
      </c>
      <c r="H2" s="114" t="s">
        <v>73</v>
      </c>
      <c r="I2" s="20"/>
    </row>
    <row r="3" spans="2:11" ht="20.100000000000001" customHeight="1" x14ac:dyDescent="0.25">
      <c r="B3" s="90" t="s">
        <v>2</v>
      </c>
      <c r="C3" s="90" t="s">
        <v>17</v>
      </c>
      <c r="D3" s="115" t="s">
        <v>62</v>
      </c>
      <c r="E3" s="20"/>
      <c r="F3" s="90" t="s">
        <v>4</v>
      </c>
      <c r="G3" s="92" t="s">
        <v>29</v>
      </c>
      <c r="H3" s="114" t="s">
        <v>72</v>
      </c>
      <c r="I3" s="20"/>
    </row>
    <row r="4" spans="2:11" ht="20.100000000000001" customHeight="1" x14ac:dyDescent="0.25">
      <c r="B4" s="90" t="s">
        <v>4</v>
      </c>
      <c r="C4" s="91" t="s">
        <v>35</v>
      </c>
      <c r="D4" s="115" t="s">
        <v>63</v>
      </c>
      <c r="E4" s="20"/>
      <c r="F4" s="101"/>
      <c r="G4" s="20"/>
      <c r="H4" s="115"/>
    </row>
    <row r="5" spans="2:11" ht="20.100000000000001" customHeight="1" thickBot="1" x14ac:dyDescent="0.3">
      <c r="B5" s="92" t="s">
        <v>29</v>
      </c>
      <c r="C5" s="118" t="s">
        <v>23</v>
      </c>
      <c r="D5" s="116" t="s">
        <v>64</v>
      </c>
      <c r="E5" s="20"/>
      <c r="F5" s="20" t="s">
        <v>70</v>
      </c>
      <c r="H5" s="116"/>
      <c r="I5" t="s">
        <v>71</v>
      </c>
    </row>
    <row r="6" spans="2:11" ht="20.100000000000001" customHeight="1" thickTop="1" x14ac:dyDescent="0.25">
      <c r="G6" s="20"/>
    </row>
    <row r="7" spans="2:11" ht="20.100000000000001" customHeight="1" x14ac:dyDescent="0.25">
      <c r="F7" s="90" t="s">
        <v>17</v>
      </c>
      <c r="G7" s="92" t="s">
        <v>29</v>
      </c>
      <c r="H7" s="117" t="s">
        <v>76</v>
      </c>
      <c r="I7" s="122" t="s">
        <v>4</v>
      </c>
      <c r="J7" s="90" t="s">
        <v>9</v>
      </c>
      <c r="K7" s="117" t="s">
        <v>60</v>
      </c>
    </row>
    <row r="8" spans="2:11" ht="20.100000000000001" customHeight="1" x14ac:dyDescent="0.25">
      <c r="B8" t="s">
        <v>75</v>
      </c>
    </row>
    <row r="10" spans="2:11" ht="20.100000000000001" customHeight="1" x14ac:dyDescent="0.25">
      <c r="B10" s="2" t="s">
        <v>0</v>
      </c>
      <c r="C10" s="4" t="s">
        <v>28</v>
      </c>
      <c r="D10" s="117" t="s">
        <v>60</v>
      </c>
    </row>
    <row r="11" spans="2:11" ht="20.100000000000001" customHeight="1" x14ac:dyDescent="0.25">
      <c r="B11" s="4" t="s">
        <v>24</v>
      </c>
      <c r="C11" s="5" t="s">
        <v>38</v>
      </c>
      <c r="D11" s="117" t="s">
        <v>61</v>
      </c>
    </row>
    <row r="13" spans="2:11" ht="20.100000000000001" customHeight="1" x14ac:dyDescent="0.25">
      <c r="B13" t="s">
        <v>70</v>
      </c>
    </row>
    <row r="15" spans="2:11" ht="20.100000000000001" customHeight="1" x14ac:dyDescent="0.25">
      <c r="B15" s="4" t="s">
        <v>24</v>
      </c>
      <c r="C15" s="2" t="s">
        <v>0</v>
      </c>
      <c r="D15" s="117" t="s">
        <v>72</v>
      </c>
    </row>
    <row r="16" spans="2:11" ht="20.100000000000001" customHeight="1" x14ac:dyDescent="0.25">
      <c r="B16" s="120"/>
    </row>
    <row r="17" spans="2:4" ht="20.100000000000001" customHeight="1" x14ac:dyDescent="0.25">
      <c r="B17" s="120" t="s">
        <v>71</v>
      </c>
    </row>
    <row r="19" spans="2:4" ht="20.100000000000001" customHeight="1" x14ac:dyDescent="0.25">
      <c r="B19" s="5" t="s">
        <v>38</v>
      </c>
      <c r="C19" s="121" t="s">
        <v>28</v>
      </c>
      <c r="D19" s="117" t="s">
        <v>62</v>
      </c>
    </row>
    <row r="21" spans="2:4" ht="20.100000000000001" customHeight="1" x14ac:dyDescent="0.25">
      <c r="B21" t="s">
        <v>59</v>
      </c>
    </row>
    <row r="23" spans="2:4" ht="20.100000000000001" customHeight="1" x14ac:dyDescent="0.25">
      <c r="B23" s="2" t="s">
        <v>8</v>
      </c>
      <c r="C23" s="90" t="s">
        <v>3</v>
      </c>
      <c r="D23" s="117" t="s">
        <v>61</v>
      </c>
    </row>
    <row r="24" spans="2:4" ht="20.100000000000001" customHeight="1" x14ac:dyDescent="0.25">
      <c r="B24" s="92" t="s">
        <v>22</v>
      </c>
      <c r="C24" s="4" t="s">
        <v>26</v>
      </c>
      <c r="D24" s="117" t="s">
        <v>60</v>
      </c>
    </row>
    <row r="26" spans="2:4" ht="20.100000000000001" customHeight="1" x14ac:dyDescent="0.25">
      <c r="B26" t="s">
        <v>68</v>
      </c>
    </row>
    <row r="28" spans="2:4" ht="20.100000000000001" customHeight="1" x14ac:dyDescent="0.25">
      <c r="B28" s="2" t="s">
        <v>8</v>
      </c>
      <c r="C28" s="121" t="s">
        <v>26</v>
      </c>
      <c r="D28" s="117" t="s">
        <v>60</v>
      </c>
    </row>
    <row r="29" spans="2:4" ht="20.100000000000001" customHeight="1" x14ac:dyDescent="0.25">
      <c r="B29" s="119"/>
    </row>
    <row r="30" spans="2:4" ht="20.100000000000001" customHeight="1" x14ac:dyDescent="0.25">
      <c r="B30" s="119" t="s">
        <v>69</v>
      </c>
    </row>
    <row r="31" spans="2:4" ht="20.100000000000001" customHeight="1" x14ac:dyDescent="0.25">
      <c r="B31" s="119"/>
    </row>
    <row r="32" spans="2:4" ht="20.100000000000001" customHeight="1" x14ac:dyDescent="0.25">
      <c r="B32" s="122" t="s">
        <v>3</v>
      </c>
      <c r="C32" s="92" t="s">
        <v>22</v>
      </c>
      <c r="D32" s="117" t="s">
        <v>62</v>
      </c>
    </row>
    <row r="34" spans="2:4" ht="20.100000000000001" customHeight="1" x14ac:dyDescent="0.25">
      <c r="B34" t="s">
        <v>65</v>
      </c>
    </row>
    <row r="36" spans="2:4" ht="20.100000000000001" customHeight="1" thickBot="1" x14ac:dyDescent="0.3">
      <c r="B36" s="124" t="s">
        <v>18</v>
      </c>
      <c r="C36" s="94" t="s">
        <v>19</v>
      </c>
      <c r="D36" s="117" t="s">
        <v>60</v>
      </c>
    </row>
    <row r="37" spans="2:4" ht="20.100000000000001" customHeight="1" thickTop="1" x14ac:dyDescent="0.25"/>
    <row r="39" spans="2:4" ht="20.100000000000001" customHeight="1" x14ac:dyDescent="0.25">
      <c r="B39" t="s">
        <v>66</v>
      </c>
    </row>
    <row r="41" spans="2:4" ht="20.100000000000001" customHeight="1" x14ac:dyDescent="0.25">
      <c r="B41" s="123" t="s">
        <v>11</v>
      </c>
      <c r="C41" s="96" t="s">
        <v>13</v>
      </c>
      <c r="D41" s="117" t="s">
        <v>60</v>
      </c>
    </row>
    <row r="43" spans="2:4" ht="20.100000000000001" customHeight="1" x14ac:dyDescent="0.25">
      <c r="B43" t="s">
        <v>67</v>
      </c>
    </row>
    <row r="45" spans="2:4" ht="20.100000000000001" customHeight="1" x14ac:dyDescent="0.25">
      <c r="B45" s="97" t="s">
        <v>21</v>
      </c>
      <c r="C45" s="96" t="s">
        <v>14</v>
      </c>
      <c r="D45" s="117" t="s">
        <v>72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Kondor Balázs</v>
      </c>
      <c r="C2" s="13"/>
      <c r="D2" s="12"/>
      <c r="E2" s="12"/>
      <c r="F2" s="14" t="str">
        <f>(A4)</f>
        <v>Valics Lehel</v>
      </c>
      <c r="G2" s="12"/>
      <c r="H2" s="12"/>
      <c r="I2" s="12"/>
      <c r="J2" s="14" t="str">
        <f>(A5)</f>
        <v>Szappanos György</v>
      </c>
      <c r="K2" s="12"/>
      <c r="L2" s="12"/>
      <c r="M2" s="12"/>
      <c r="N2" s="14" t="str">
        <f>(A6)</f>
        <v>Bánfalvi Szabolcs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4" t="s">
        <v>19</v>
      </c>
      <c r="B3" s="24"/>
      <c r="C3" s="25"/>
      <c r="D3" s="25"/>
      <c r="E3" s="25"/>
      <c r="F3" s="26">
        <v>3</v>
      </c>
      <c r="G3" s="29">
        <f>(N14)</f>
        <v>2</v>
      </c>
      <c r="H3" s="29">
        <f>(P14)</f>
        <v>0</v>
      </c>
      <c r="I3" s="28" t="str">
        <f>IF(G3=".","-",IF(G3&gt;H3,"g",IF(G3=H3,"d","v")))</f>
        <v>g</v>
      </c>
      <c r="J3" s="26">
        <v>2</v>
      </c>
      <c r="K3" s="29">
        <f>(N11)</f>
        <v>2</v>
      </c>
      <c r="L3" s="29">
        <f>(P11)</f>
        <v>1</v>
      </c>
      <c r="M3" s="28" t="str">
        <f>IF(K3=".","-",IF(K3&gt;L3,"g",IF(K3=L3,"d","v")))</f>
        <v>g</v>
      </c>
      <c r="N3" s="26">
        <v>1</v>
      </c>
      <c r="O3" s="29">
        <f>(N8)</f>
        <v>1</v>
      </c>
      <c r="P3" s="29">
        <f>(P8)</f>
        <v>1</v>
      </c>
      <c r="Q3" s="28" t="str">
        <f>IF(O3=".","-",IF(O3&gt;P3,"g",IF(O3=P3,"d","v")))</f>
        <v>d</v>
      </c>
      <c r="R3" s="30"/>
      <c r="S3" s="31">
        <f>SUM(T3:V3)</f>
        <v>3</v>
      </c>
      <c r="T3" s="32">
        <f>COUNTIF(B3:Q3,"g")</f>
        <v>2</v>
      </c>
      <c r="U3" s="32">
        <f>COUNTIF(B3:Q3,"d")</f>
        <v>1</v>
      </c>
      <c r="V3" s="32">
        <f>COUNTIF(B3:Q3,"v")</f>
        <v>0</v>
      </c>
      <c r="W3" s="33">
        <f>SUM(IF(G3&lt;&gt;".",G3)+IF(K3&lt;&gt;".",K3)+IF(O3&lt;&gt;".",O3))</f>
        <v>5</v>
      </c>
      <c r="X3" s="33">
        <f>SUM(IF(H3&lt;&gt;".",H3)+IF(L3&lt;&gt;".",L3)+IF(P3&lt;&gt;".",P3))</f>
        <v>2</v>
      </c>
      <c r="Y3" s="34">
        <f>SUM(T3*3+U3*1)</f>
        <v>7</v>
      </c>
      <c r="Z3" s="106"/>
      <c r="AA3" s="36">
        <f>RANK(Y3,$Y$3:$Y$6,0)</f>
        <v>1</v>
      </c>
      <c r="AB3" s="107"/>
      <c r="AC3" s="38">
        <f>SUM(W3-X3)</f>
        <v>3</v>
      </c>
    </row>
    <row r="4" spans="1:29" ht="15.75" x14ac:dyDescent="0.25">
      <c r="A4" s="95" t="s">
        <v>39</v>
      </c>
      <c r="B4" s="39">
        <v>3</v>
      </c>
      <c r="C4" s="27">
        <f>(P14)</f>
        <v>0</v>
      </c>
      <c r="D4" s="27">
        <f>(N14)</f>
        <v>2</v>
      </c>
      <c r="E4" s="40" t="str">
        <f>IF(C4=".","-",IF(C4&gt;D4,"g",IF(C4=D4,"d","v")))</f>
        <v>v</v>
      </c>
      <c r="F4" s="41"/>
      <c r="G4" s="42"/>
      <c r="H4" s="42"/>
      <c r="I4" s="42"/>
      <c r="J4" s="39">
        <v>1</v>
      </c>
      <c r="K4" s="27">
        <f>(N9)</f>
        <v>0</v>
      </c>
      <c r="L4" s="27">
        <f>(P9)</f>
        <v>2</v>
      </c>
      <c r="M4" s="40" t="str">
        <f>IF(K4=".","-",IF(K4&gt;L4,"g",IF(K4=L4,"d","v")))</f>
        <v>v</v>
      </c>
      <c r="N4" s="39">
        <v>2</v>
      </c>
      <c r="O4" s="27">
        <f>(N12)</f>
        <v>0</v>
      </c>
      <c r="P4" s="27">
        <f>(P12)</f>
        <v>1</v>
      </c>
      <c r="Q4" s="40" t="str">
        <f>IF(O4=".","-",IF(O4&gt;P4,"g",IF(O4=P4,"d","v")))</f>
        <v>v</v>
      </c>
      <c r="R4" s="43"/>
      <c r="S4" s="44">
        <f>SUM(T4:V4)</f>
        <v>3</v>
      </c>
      <c r="T4" s="45">
        <f>COUNTIF(B4:Q4,"g")</f>
        <v>0</v>
      </c>
      <c r="U4" s="45">
        <f>COUNTIF(B4:Q4,"d")</f>
        <v>0</v>
      </c>
      <c r="V4" s="45">
        <f>COUNTIF(B4:Q4,"v")</f>
        <v>3</v>
      </c>
      <c r="W4" s="33">
        <f>SUM(IF(C4&lt;&gt;".",C4)+IF(K4&lt;&gt;".",K4)+IF(O4&lt;&gt;".",O4))</f>
        <v>0</v>
      </c>
      <c r="X4" s="33">
        <f>SUM(IF(D4&lt;&gt;".",D4)+IF(L4&lt;&gt;".",L4)+IF(P4&lt;&gt;".",P4))</f>
        <v>5</v>
      </c>
      <c r="Y4" s="46">
        <f>SUM(T4*3+U4*1)</f>
        <v>0</v>
      </c>
      <c r="Z4" s="106"/>
      <c r="AA4" s="36">
        <f>RANK(Y4,$Y$3:$Y$6,0)</f>
        <v>4</v>
      </c>
      <c r="AB4" s="107"/>
      <c r="AC4" s="38">
        <f>SUM(W4-X4)</f>
        <v>-5</v>
      </c>
    </row>
    <row r="5" spans="1:29" ht="15.75" x14ac:dyDescent="0.25">
      <c r="A5" s="94" t="s">
        <v>20</v>
      </c>
      <c r="B5" s="39">
        <v>2</v>
      </c>
      <c r="C5" s="27">
        <f>(P11)</f>
        <v>1</v>
      </c>
      <c r="D5" s="27">
        <f>(N11)</f>
        <v>2</v>
      </c>
      <c r="E5" s="40" t="str">
        <f>IF(C5=".","-",IF(C5&gt;D5,"g",IF(C5=D5,"d","v")))</f>
        <v>v</v>
      </c>
      <c r="F5" s="39">
        <v>1</v>
      </c>
      <c r="G5" s="27">
        <f>(P9)</f>
        <v>2</v>
      </c>
      <c r="H5" s="27">
        <f>(N9)</f>
        <v>0</v>
      </c>
      <c r="I5" s="40" t="str">
        <f>IF(G5=".","-",IF(G5&gt;H5,"g",IF(G5=H5,"d","v")))</f>
        <v>g</v>
      </c>
      <c r="J5" s="41"/>
      <c r="K5" s="42"/>
      <c r="L5" s="42"/>
      <c r="M5" s="42"/>
      <c r="N5" s="39">
        <v>3</v>
      </c>
      <c r="O5" s="27">
        <f>(N15)</f>
        <v>0</v>
      </c>
      <c r="P5" s="27">
        <f>(P15)</f>
        <v>1</v>
      </c>
      <c r="Q5" s="40" t="str">
        <f>IF(O5=".","-",IF(O5&gt;P5,"g",IF(O5=P5,"d","v")))</f>
        <v>v</v>
      </c>
      <c r="R5" s="43"/>
      <c r="S5" s="44">
        <f>SUM(T5:V5)</f>
        <v>3</v>
      </c>
      <c r="T5" s="45">
        <f>COUNTIF(B5:Q5,"g")</f>
        <v>1</v>
      </c>
      <c r="U5" s="45">
        <f>COUNTIF(B5:Q5,"d")</f>
        <v>0</v>
      </c>
      <c r="V5" s="45">
        <f>COUNTIF(B5:Q5,"v")</f>
        <v>2</v>
      </c>
      <c r="W5" s="33">
        <f>SUM(IF(G5&lt;&gt;".",G5)+IF(C5&lt;&gt;".",C5)+IF(O5&lt;&gt;".",O5))</f>
        <v>3</v>
      </c>
      <c r="X5" s="33">
        <f>SUM(IF(H5&lt;&gt;".",H5)+IF(D5&lt;&gt;".",D5)+IF(P5&lt;&gt;".",P5))</f>
        <v>3</v>
      </c>
      <c r="Y5" s="46">
        <f>SUM(T5*3+U5*1)</f>
        <v>3</v>
      </c>
      <c r="Z5" s="108"/>
      <c r="AA5" s="36">
        <f>RANK(Y5,$Y$3:$Y$6,0)</f>
        <v>3</v>
      </c>
      <c r="AB5" s="107"/>
      <c r="AC5" s="38">
        <f>SUM(W5-X5)</f>
        <v>0</v>
      </c>
    </row>
    <row r="6" spans="1:29" s="59" customFormat="1" ht="16.5" thickBot="1" x14ac:dyDescent="0.3">
      <c r="A6" s="95" t="s">
        <v>37</v>
      </c>
      <c r="B6" s="49">
        <v>1</v>
      </c>
      <c r="C6" s="50">
        <f>(P8)</f>
        <v>1</v>
      </c>
      <c r="D6" s="50">
        <f>(N8)</f>
        <v>1</v>
      </c>
      <c r="E6" s="51" t="str">
        <f>IF(C6=".","-",IF(C6&gt;D6,"g",IF(C6=D6,"d","v")))</f>
        <v>d</v>
      </c>
      <c r="F6" s="49">
        <v>2</v>
      </c>
      <c r="G6" s="50">
        <f>(P12)</f>
        <v>1</v>
      </c>
      <c r="H6" s="50">
        <f>(N12)</f>
        <v>0</v>
      </c>
      <c r="I6" s="51" t="str">
        <f>IF(G6=".","-",IF(G6&gt;H6,"g",IF(G6=H6,"d","v")))</f>
        <v>g</v>
      </c>
      <c r="J6" s="49">
        <v>3</v>
      </c>
      <c r="K6" s="50">
        <f>(P15)</f>
        <v>1</v>
      </c>
      <c r="L6" s="50">
        <f>(N15)</f>
        <v>0</v>
      </c>
      <c r="M6" s="51" t="str">
        <f>IF(K6=".","-",IF(K6&gt;L6,"g",IF(K6=L6,"d","v")))</f>
        <v>g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2</v>
      </c>
      <c r="U6" s="55">
        <f>COUNTIF(B6:Q6,"d")</f>
        <v>1</v>
      </c>
      <c r="V6" s="55">
        <f>COUNTIF(B6:Q6,"v")</f>
        <v>0</v>
      </c>
      <c r="W6" s="56">
        <f>SUM(IF(G6&lt;&gt;".",G6)+IF(K6&lt;&gt;".",K6)+IF(C6&lt;&gt;".",C6))</f>
        <v>3</v>
      </c>
      <c r="X6" s="56">
        <f>SUM(IF(H6&lt;&gt;".",H6)+IF(L6&lt;&gt;".",L6)+IF(D6&lt;&gt;".",D6))</f>
        <v>1</v>
      </c>
      <c r="Y6" s="57">
        <f>SUM(T6*3+U6*1)</f>
        <v>7</v>
      </c>
      <c r="Z6" s="106"/>
      <c r="AA6" s="58">
        <f>RANK(Y6,$Y$3:$Y$6,0)</f>
        <v>1</v>
      </c>
      <c r="AB6" s="107"/>
      <c r="AC6" s="38">
        <f>SUM(W6-X6)</f>
        <v>2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Kondor Balázs</v>
      </c>
      <c r="M8" s="70"/>
      <c r="N8" s="72">
        <v>1</v>
      </c>
      <c r="O8" s="100" t="s">
        <v>56</v>
      </c>
      <c r="P8" s="72">
        <v>1</v>
      </c>
      <c r="S8" s="110" t="str">
        <f>($A$6)</f>
        <v>Bánfalvi Szabolcs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Valics Lehel</v>
      </c>
      <c r="N9" s="72">
        <v>0</v>
      </c>
      <c r="O9" s="100" t="s">
        <v>56</v>
      </c>
      <c r="P9" s="72">
        <v>2</v>
      </c>
      <c r="R9" s="59"/>
      <c r="S9" s="110" t="str">
        <f>($A$5)</f>
        <v>Szappanos György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Kondor Balázs</v>
      </c>
      <c r="N11" s="72">
        <v>2</v>
      </c>
      <c r="O11" s="100" t="s">
        <v>56</v>
      </c>
      <c r="P11" s="72">
        <v>1</v>
      </c>
      <c r="R11" s="59"/>
      <c r="S11" s="110" t="str">
        <f>($A$5)</f>
        <v>Szappanos György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Valics Lehel</v>
      </c>
      <c r="N12" s="72">
        <v>0</v>
      </c>
      <c r="O12" s="100" t="s">
        <v>56</v>
      </c>
      <c r="P12" s="72">
        <v>1</v>
      </c>
      <c r="R12" s="59"/>
      <c r="S12" s="110" t="str">
        <f>($A$6)</f>
        <v>Bánfalvi Szabolcs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Kondor Balázs</v>
      </c>
      <c r="N14" s="72">
        <v>2</v>
      </c>
      <c r="O14" s="100" t="s">
        <v>56</v>
      </c>
      <c r="P14" s="72">
        <v>0</v>
      </c>
      <c r="R14" s="59"/>
      <c r="S14" s="110" t="str">
        <f>($A$4)</f>
        <v>Valics Lehel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Szappanos György</v>
      </c>
      <c r="N15" s="72">
        <v>0</v>
      </c>
      <c r="O15" s="100" t="s">
        <v>56</v>
      </c>
      <c r="P15" s="72">
        <v>1</v>
      </c>
      <c r="R15" s="59"/>
      <c r="S15" s="110" t="str">
        <f>($A$6)</f>
        <v>Bánfalvi Szabolcs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8 I3 I5:I8 M3:M4 M6:M8 Q3:Q5 Q7:Q8 U3:U6 U8 Y3:Y7">
    <cfRule type="cellIs" dxfId="23" priority="4" stopIfTrue="1" operator="equal">
      <formula>"g"</formula>
    </cfRule>
    <cfRule type="cellIs" dxfId="22" priority="5" stopIfTrue="1" operator="equal">
      <formula>"d"</formula>
    </cfRule>
    <cfRule type="cellIs" dxfId="21" priority="6" stopIfTrue="1" operator="equal">
      <formula>"v"</formula>
    </cfRule>
  </conditionalFormatting>
  <conditionalFormatting sqref="E4:E6 I3 I5:I6 M3:M4 M6 Q3:Q5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Theodos Sándor</v>
      </c>
      <c r="C2" s="13"/>
      <c r="D2" s="12"/>
      <c r="E2" s="12"/>
      <c r="F2" s="14" t="str">
        <f>(A4)</f>
        <v>Béres II Zoltán</v>
      </c>
      <c r="G2" s="12"/>
      <c r="H2" s="12"/>
      <c r="I2" s="12"/>
      <c r="J2" s="14" t="str">
        <f>(A5)</f>
        <v>Angler Lajos</v>
      </c>
      <c r="K2" s="12"/>
      <c r="L2" s="12"/>
      <c r="M2" s="12"/>
      <c r="N2" s="14" t="str">
        <f>(A6)</f>
        <v>Vargha Ákos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6" t="s">
        <v>11</v>
      </c>
      <c r="B3" s="24"/>
      <c r="C3" s="25"/>
      <c r="D3" s="25"/>
      <c r="E3" s="25"/>
      <c r="F3" s="26">
        <v>3</v>
      </c>
      <c r="G3" s="29">
        <f>(N14)</f>
        <v>0</v>
      </c>
      <c r="H3" s="29">
        <f>(P14)</f>
        <v>0</v>
      </c>
      <c r="I3" s="28" t="str">
        <f>IF(G3=".","-",IF(G3&gt;H3,"g",IF(G3=H3,"d","v")))</f>
        <v>d</v>
      </c>
      <c r="J3" s="26">
        <v>2</v>
      </c>
      <c r="K3" s="29">
        <f>(N11)</f>
        <v>1</v>
      </c>
      <c r="L3" s="29">
        <f>(P11)</f>
        <v>0</v>
      </c>
      <c r="M3" s="28" t="str">
        <f>IF(K3=".","-",IF(K3&gt;L3,"g",IF(K3=L3,"d","v")))</f>
        <v>g</v>
      </c>
      <c r="N3" s="26">
        <v>1</v>
      </c>
      <c r="O3" s="29">
        <f>(N8)</f>
        <v>2</v>
      </c>
      <c r="P3" s="29">
        <f>(P8)</f>
        <v>1</v>
      </c>
      <c r="Q3" s="28" t="str">
        <f>IF(O3=".","-",IF(O3&gt;P3,"g",IF(O3=P3,"d","v")))</f>
        <v>g</v>
      </c>
      <c r="R3" s="30"/>
      <c r="S3" s="31">
        <f>SUM(T3:V3)</f>
        <v>3</v>
      </c>
      <c r="T3" s="32">
        <f>COUNTIF(B3:Q3,"g")</f>
        <v>2</v>
      </c>
      <c r="U3" s="32">
        <f>COUNTIF(B3:Q3,"d")</f>
        <v>1</v>
      </c>
      <c r="V3" s="32">
        <f>COUNTIF(B3:Q3,"v")</f>
        <v>0</v>
      </c>
      <c r="W3" s="33">
        <f>SUM(IF(G3&lt;&gt;".",G3)+IF(K3&lt;&gt;".",K3)+IF(O3&lt;&gt;".",O3))</f>
        <v>3</v>
      </c>
      <c r="X3" s="33">
        <f>SUM(IF(H3&lt;&gt;".",H3)+IF(L3&lt;&gt;".",L3)+IF(P3&lt;&gt;".",P3))</f>
        <v>1</v>
      </c>
      <c r="Y3" s="34">
        <f>SUM(T3*3+U3*1)</f>
        <v>7</v>
      </c>
      <c r="Z3" s="106"/>
      <c r="AA3" s="36">
        <f>RANK(Y3,$Y$3:$Y$6,0)</f>
        <v>1</v>
      </c>
      <c r="AB3" s="107"/>
      <c r="AC3" s="38">
        <f>SUM(W3-X3)</f>
        <v>2</v>
      </c>
    </row>
    <row r="4" spans="1:29" ht="15.75" x14ac:dyDescent="0.25">
      <c r="A4" s="97" t="s">
        <v>21</v>
      </c>
      <c r="B4" s="39">
        <v>3</v>
      </c>
      <c r="C4" s="27">
        <f>(P14)</f>
        <v>0</v>
      </c>
      <c r="D4" s="27">
        <f>(N14)</f>
        <v>0</v>
      </c>
      <c r="E4" s="40" t="str">
        <f>IF(C4=".","-",IF(C4&gt;D4,"g",IF(C4=D4,"d","v")))</f>
        <v>d</v>
      </c>
      <c r="F4" s="41"/>
      <c r="G4" s="42"/>
      <c r="H4" s="42"/>
      <c r="I4" s="42"/>
      <c r="J4" s="39">
        <v>1</v>
      </c>
      <c r="K4" s="27">
        <f>(N9)</f>
        <v>0</v>
      </c>
      <c r="L4" s="27">
        <f>(P9)</f>
        <v>0</v>
      </c>
      <c r="M4" s="40" t="str">
        <f>IF(K4=".","-",IF(K4&gt;L4,"g",IF(K4=L4,"d","v")))</f>
        <v>d</v>
      </c>
      <c r="N4" s="39">
        <v>2</v>
      </c>
      <c r="O4" s="27">
        <f>(N12)</f>
        <v>1</v>
      </c>
      <c r="P4" s="27">
        <f>(P12)</f>
        <v>0</v>
      </c>
      <c r="Q4" s="40" t="str">
        <f>IF(O4=".","-",IF(O4&gt;P4,"g",IF(O4=P4,"d","v")))</f>
        <v>g</v>
      </c>
      <c r="R4" s="43"/>
      <c r="S4" s="44">
        <f>SUM(T4:V4)</f>
        <v>3</v>
      </c>
      <c r="T4" s="45">
        <f>COUNTIF(B4:Q4,"g")</f>
        <v>1</v>
      </c>
      <c r="U4" s="45">
        <f>COUNTIF(B4:Q4,"d")</f>
        <v>2</v>
      </c>
      <c r="V4" s="45">
        <f>COUNTIF(B4:Q4,"v")</f>
        <v>0</v>
      </c>
      <c r="W4" s="33">
        <f>SUM(IF(C4&lt;&gt;".",C4)+IF(K4&lt;&gt;".",K4)+IF(O4&lt;&gt;".",O4))</f>
        <v>1</v>
      </c>
      <c r="X4" s="33">
        <f>SUM(IF(D4&lt;&gt;".",D4)+IF(L4&lt;&gt;".",L4)+IF(P4&lt;&gt;".",P4))</f>
        <v>0</v>
      </c>
      <c r="Y4" s="46">
        <f>SUM(T4*3+U4*1)</f>
        <v>5</v>
      </c>
      <c r="Z4" s="106"/>
      <c r="AA4" s="36">
        <f>RANK(Y4,$Y$3:$Y$6,0)</f>
        <v>2</v>
      </c>
      <c r="AB4" s="107"/>
      <c r="AC4" s="38">
        <f>SUM(W4-X4)</f>
        <v>1</v>
      </c>
    </row>
    <row r="5" spans="1:29" ht="15.75" x14ac:dyDescent="0.25">
      <c r="A5" s="96" t="s">
        <v>15</v>
      </c>
      <c r="B5" s="39">
        <v>2</v>
      </c>
      <c r="C5" s="27">
        <f>(P11)</f>
        <v>0</v>
      </c>
      <c r="D5" s="27">
        <f>(N11)</f>
        <v>1</v>
      </c>
      <c r="E5" s="40" t="str">
        <f>IF(C5=".","-",IF(C5&gt;D5,"g",IF(C5=D5,"d","v")))</f>
        <v>v</v>
      </c>
      <c r="F5" s="39">
        <v>1</v>
      </c>
      <c r="G5" s="27">
        <f>(P9)</f>
        <v>0</v>
      </c>
      <c r="H5" s="27">
        <f>(N9)</f>
        <v>0</v>
      </c>
      <c r="I5" s="40" t="str">
        <f>IF(G5=".","-",IF(G5&gt;H5,"g",IF(G5=H5,"d","v")))</f>
        <v>d</v>
      </c>
      <c r="J5" s="41"/>
      <c r="K5" s="42"/>
      <c r="L5" s="42"/>
      <c r="M5" s="42"/>
      <c r="N5" s="39">
        <v>3</v>
      </c>
      <c r="O5" s="27">
        <f>(N15)</f>
        <v>0</v>
      </c>
      <c r="P5" s="27">
        <f>(P15)</f>
        <v>2</v>
      </c>
      <c r="Q5" s="40" t="str">
        <f>IF(O5=".","-",IF(O5&gt;P5,"g",IF(O5=P5,"d","v")))</f>
        <v>v</v>
      </c>
      <c r="R5" s="43"/>
      <c r="S5" s="44">
        <f>SUM(T5:V5)</f>
        <v>3</v>
      </c>
      <c r="T5" s="45">
        <f>COUNTIF(B5:Q5,"g")</f>
        <v>0</v>
      </c>
      <c r="U5" s="45">
        <f>COUNTIF(B5:Q5,"d")</f>
        <v>1</v>
      </c>
      <c r="V5" s="45">
        <f>COUNTIF(B5:Q5,"v")</f>
        <v>2</v>
      </c>
      <c r="W5" s="33">
        <f>SUM(IF(G5&lt;&gt;".",G5)+IF(C5&lt;&gt;".",C5)+IF(O5&lt;&gt;".",O5))</f>
        <v>0</v>
      </c>
      <c r="X5" s="33">
        <f>SUM(IF(H5&lt;&gt;".",H5)+IF(D5&lt;&gt;".",D5)+IF(P5&lt;&gt;".",P5))</f>
        <v>3</v>
      </c>
      <c r="Y5" s="46">
        <f>SUM(T5*3+U5*1)</f>
        <v>1</v>
      </c>
      <c r="Z5" s="108"/>
      <c r="AA5" s="36">
        <f>RANK(Y5,$Y$3:$Y$6,0)</f>
        <v>4</v>
      </c>
      <c r="AB5" s="107"/>
      <c r="AC5" s="38">
        <f>SUM(W5-X5)</f>
        <v>-3</v>
      </c>
    </row>
    <row r="6" spans="1:29" s="59" customFormat="1" ht="16.5" thickBot="1" x14ac:dyDescent="0.3">
      <c r="A6" s="96" t="s">
        <v>7</v>
      </c>
      <c r="B6" s="49">
        <v>1</v>
      </c>
      <c r="C6" s="50">
        <f>(P8)</f>
        <v>1</v>
      </c>
      <c r="D6" s="50">
        <f>(N8)</f>
        <v>2</v>
      </c>
      <c r="E6" s="51" t="str">
        <f>IF(C6=".","-",IF(C6&gt;D6,"g",IF(C6=D6,"d","v")))</f>
        <v>v</v>
      </c>
      <c r="F6" s="49">
        <v>2</v>
      </c>
      <c r="G6" s="50">
        <f>(P12)</f>
        <v>0</v>
      </c>
      <c r="H6" s="50">
        <f>(N12)</f>
        <v>1</v>
      </c>
      <c r="I6" s="51" t="str">
        <f>IF(G6=".","-",IF(G6&gt;H6,"g",IF(G6=H6,"d","v")))</f>
        <v>v</v>
      </c>
      <c r="J6" s="49">
        <v>3</v>
      </c>
      <c r="K6" s="50">
        <f>(P15)</f>
        <v>2</v>
      </c>
      <c r="L6" s="50">
        <f>(N15)</f>
        <v>0</v>
      </c>
      <c r="M6" s="51" t="str">
        <f>IF(K6=".","-",IF(K6&gt;L6,"g",IF(K6=L6,"d","v")))</f>
        <v>g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1</v>
      </c>
      <c r="U6" s="55">
        <f>COUNTIF(B6:Q6,"d")</f>
        <v>0</v>
      </c>
      <c r="V6" s="55">
        <f>COUNTIF(B6:Q6,"v")</f>
        <v>2</v>
      </c>
      <c r="W6" s="56">
        <f>SUM(IF(G6&lt;&gt;".",G6)+IF(K6&lt;&gt;".",K6)+IF(C6&lt;&gt;".",C6))</f>
        <v>3</v>
      </c>
      <c r="X6" s="56">
        <f>SUM(IF(H6&lt;&gt;".",H6)+IF(L6&lt;&gt;".",L6)+IF(D6&lt;&gt;".",D6))</f>
        <v>3</v>
      </c>
      <c r="Y6" s="57">
        <f>SUM(T6*3+U6*1)</f>
        <v>3</v>
      </c>
      <c r="Z6" s="106"/>
      <c r="AA6" s="58">
        <f>RANK(Y6,$Y$3:$Y$6,0)</f>
        <v>3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Theodos Sándor</v>
      </c>
      <c r="M8" s="70"/>
      <c r="N8" s="72">
        <v>2</v>
      </c>
      <c r="O8" s="100" t="s">
        <v>56</v>
      </c>
      <c r="P8" s="72">
        <v>1</v>
      </c>
      <c r="S8" s="110" t="str">
        <f>($A$6)</f>
        <v>Vargha Ákos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Béres II Zoltán</v>
      </c>
      <c r="N9" s="72">
        <v>0</v>
      </c>
      <c r="O9" s="100" t="s">
        <v>56</v>
      </c>
      <c r="P9" s="72">
        <v>0</v>
      </c>
      <c r="R9" s="59"/>
      <c r="S9" s="110" t="str">
        <f>($A$5)</f>
        <v>Angler Lajos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Theodos Sándor</v>
      </c>
      <c r="N11" s="72">
        <v>1</v>
      </c>
      <c r="O11" s="100" t="s">
        <v>56</v>
      </c>
      <c r="P11" s="72">
        <v>0</v>
      </c>
      <c r="R11" s="59"/>
      <c r="S11" s="110" t="str">
        <f>($A$5)</f>
        <v>Angler Lajos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Béres II Zoltán</v>
      </c>
      <c r="N12" s="72">
        <v>1</v>
      </c>
      <c r="O12" s="100" t="s">
        <v>56</v>
      </c>
      <c r="P12" s="72">
        <v>0</v>
      </c>
      <c r="R12" s="59"/>
      <c r="S12" s="110" t="str">
        <f>($A$6)</f>
        <v>Vargha Ákos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Theodos Sándor</v>
      </c>
      <c r="N14" s="72">
        <v>0</v>
      </c>
      <c r="O14" s="100" t="s">
        <v>56</v>
      </c>
      <c r="P14" s="72">
        <v>0</v>
      </c>
      <c r="R14" s="59"/>
      <c r="S14" s="110" t="str">
        <f>($A$4)</f>
        <v>Béres II Zoltán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Angler Lajos</v>
      </c>
      <c r="N15" s="72">
        <v>0</v>
      </c>
      <c r="O15" s="100" t="s">
        <v>56</v>
      </c>
      <c r="P15" s="72">
        <v>2</v>
      </c>
      <c r="R15" s="59"/>
      <c r="S15" s="110" t="str">
        <f>($A$6)</f>
        <v>Vargha Ákos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36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36" ht="33" customHeight="1" thickTop="1" thickBot="1" x14ac:dyDescent="0.3">
      <c r="A2" s="11" t="s">
        <v>44</v>
      </c>
      <c r="B2" s="12" t="str">
        <f>(A3)</f>
        <v>Szabó Csaba</v>
      </c>
      <c r="C2" s="13"/>
      <c r="D2" s="12"/>
      <c r="E2" s="12"/>
      <c r="F2" s="14" t="str">
        <f>(A4)</f>
        <v>Rácz Ferenc</v>
      </c>
      <c r="G2" s="12"/>
      <c r="H2" s="12"/>
      <c r="I2" s="12"/>
      <c r="J2" s="14" t="str">
        <f>(A5)</f>
        <v>Szirtes András</v>
      </c>
      <c r="K2" s="12"/>
      <c r="L2" s="12"/>
      <c r="M2" s="12"/>
      <c r="N2" s="14" t="str">
        <f>(A6)</f>
        <v>Fazekas Mihály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36" ht="16.5" thickTop="1" x14ac:dyDescent="0.25">
      <c r="A3" s="96" t="s">
        <v>13</v>
      </c>
      <c r="B3" s="24"/>
      <c r="C3" s="25"/>
      <c r="D3" s="25"/>
      <c r="E3" s="25"/>
      <c r="F3" s="26">
        <v>3</v>
      </c>
      <c r="G3" s="29">
        <f>(N14)</f>
        <v>1</v>
      </c>
      <c r="H3" s="29">
        <f>(P14)</f>
        <v>1</v>
      </c>
      <c r="I3" s="28" t="str">
        <f>IF(G3=".","-",IF(G3&gt;H3,"g",IF(G3=H3,"d","v")))</f>
        <v>d</v>
      </c>
      <c r="J3" s="26">
        <v>2</v>
      </c>
      <c r="K3" s="29">
        <f>(N11)</f>
        <v>2</v>
      </c>
      <c r="L3" s="29">
        <f>(P11)</f>
        <v>1</v>
      </c>
      <c r="M3" s="28" t="str">
        <f>IF(K3=".","-",IF(K3&gt;L3,"g",IF(K3=L3,"d","v")))</f>
        <v>g</v>
      </c>
      <c r="N3" s="26">
        <v>1</v>
      </c>
      <c r="O3" s="29">
        <f>(N8)</f>
        <v>2</v>
      </c>
      <c r="P3" s="29">
        <f>(P8)</f>
        <v>1</v>
      </c>
      <c r="Q3" s="28" t="str">
        <f>IF(O3=".","-",IF(O3&gt;P3,"g",IF(O3=P3,"d","v")))</f>
        <v>g</v>
      </c>
      <c r="R3" s="30"/>
      <c r="S3" s="31">
        <f>SUM(T3:V3)</f>
        <v>3</v>
      </c>
      <c r="T3" s="32">
        <f>COUNTIF(B3:Q3,"g")</f>
        <v>2</v>
      </c>
      <c r="U3" s="32">
        <f>COUNTIF(B3:Q3,"d")</f>
        <v>1</v>
      </c>
      <c r="V3" s="32">
        <f>COUNTIF(B3:Q3,"v")</f>
        <v>0</v>
      </c>
      <c r="W3" s="33">
        <f>SUM(IF(G3&lt;&gt;".",G3)+IF(K3&lt;&gt;".",K3)+IF(O3&lt;&gt;".",O3))</f>
        <v>5</v>
      </c>
      <c r="X3" s="33">
        <f>SUM(IF(H3&lt;&gt;".",H3)+IF(L3&lt;&gt;".",L3)+IF(P3&lt;&gt;".",P3))</f>
        <v>3</v>
      </c>
      <c r="Y3" s="34">
        <f>SUM(T3*3+U3*1)</f>
        <v>7</v>
      </c>
      <c r="Z3" s="106"/>
      <c r="AA3" s="36">
        <f>RANK(Y3,$Y$3:$Y$6,0)</f>
        <v>1</v>
      </c>
      <c r="AB3" s="107"/>
      <c r="AC3" s="38">
        <f>SUM(W3-X3)</f>
        <v>2</v>
      </c>
    </row>
    <row r="4" spans="1:36" ht="15.75" x14ac:dyDescent="0.25">
      <c r="A4" s="96" t="s">
        <v>14</v>
      </c>
      <c r="B4" s="39">
        <v>3</v>
      </c>
      <c r="C4" s="27">
        <f>(P14)</f>
        <v>1</v>
      </c>
      <c r="D4" s="27">
        <f>(N14)</f>
        <v>1</v>
      </c>
      <c r="E4" s="40" t="str">
        <f>IF(C4=".","-",IF(C4&gt;D4,"g",IF(C4=D4,"d","v")))</f>
        <v>d</v>
      </c>
      <c r="F4" s="41"/>
      <c r="G4" s="42"/>
      <c r="H4" s="42"/>
      <c r="I4" s="42"/>
      <c r="J4" s="39">
        <v>1</v>
      </c>
      <c r="K4" s="27">
        <f>(N9)</f>
        <v>2</v>
      </c>
      <c r="L4" s="27">
        <f>(P9)</f>
        <v>0</v>
      </c>
      <c r="M4" s="40" t="str">
        <f>IF(K4=".","-",IF(K4&gt;L4,"g",IF(K4=L4,"d","v")))</f>
        <v>g</v>
      </c>
      <c r="N4" s="39">
        <v>2</v>
      </c>
      <c r="O4" s="27">
        <f>(N12)</f>
        <v>2</v>
      </c>
      <c r="P4" s="27">
        <f>(P12)</f>
        <v>2</v>
      </c>
      <c r="Q4" s="40" t="str">
        <f>IF(O4=".","-",IF(O4&gt;P4,"g",IF(O4=P4,"d","v")))</f>
        <v>d</v>
      </c>
      <c r="R4" s="43"/>
      <c r="S4" s="44">
        <f>SUM(T4:V4)</f>
        <v>3</v>
      </c>
      <c r="T4" s="45">
        <f>COUNTIF(B4:Q4,"g")</f>
        <v>1</v>
      </c>
      <c r="U4" s="45">
        <f>COUNTIF(B4:Q4,"d")</f>
        <v>2</v>
      </c>
      <c r="V4" s="45">
        <f>COUNTIF(B4:Q4,"v")</f>
        <v>0</v>
      </c>
      <c r="W4" s="33">
        <f>SUM(IF(C4&lt;&gt;".",C4)+IF(K4&lt;&gt;".",K4)+IF(O4&lt;&gt;".",O4))</f>
        <v>5</v>
      </c>
      <c r="X4" s="33">
        <f>SUM(IF(D4&lt;&gt;".",D4)+IF(L4&lt;&gt;".",L4)+IF(P4&lt;&gt;".",P4))</f>
        <v>3</v>
      </c>
      <c r="Y4" s="46">
        <f>SUM(T4*3+U4*1)</f>
        <v>5</v>
      </c>
      <c r="Z4" s="106"/>
      <c r="AA4" s="36">
        <f>RANK(Y4,$Y$3:$Y$6,0)</f>
        <v>2</v>
      </c>
      <c r="AB4" s="107"/>
      <c r="AC4" s="38">
        <f>SUM(W4-X4)</f>
        <v>2</v>
      </c>
    </row>
    <row r="5" spans="1:36" ht="15.75" x14ac:dyDescent="0.25">
      <c r="A5" s="96" t="s">
        <v>6</v>
      </c>
      <c r="B5" s="39">
        <v>2</v>
      </c>
      <c r="C5" s="27">
        <f>(P11)</f>
        <v>1</v>
      </c>
      <c r="D5" s="27">
        <f>(N11)</f>
        <v>2</v>
      </c>
      <c r="E5" s="40" t="str">
        <f>IF(C5=".","-",IF(C5&gt;D5,"g",IF(C5=D5,"d","v")))</f>
        <v>v</v>
      </c>
      <c r="F5" s="39">
        <v>1</v>
      </c>
      <c r="G5" s="27">
        <f>(P9)</f>
        <v>0</v>
      </c>
      <c r="H5" s="27">
        <f>(N9)</f>
        <v>2</v>
      </c>
      <c r="I5" s="40" t="str">
        <f>IF(G5=".","-",IF(G5&gt;H5,"g",IF(G5=H5,"d","v")))</f>
        <v>v</v>
      </c>
      <c r="J5" s="41"/>
      <c r="K5" s="42"/>
      <c r="L5" s="42"/>
      <c r="M5" s="42"/>
      <c r="N5" s="39">
        <v>3</v>
      </c>
      <c r="O5" s="27">
        <f>(N15)</f>
        <v>1</v>
      </c>
      <c r="P5" s="27">
        <f>(P15)</f>
        <v>2</v>
      </c>
      <c r="Q5" s="40" t="str">
        <f>IF(O5=".","-",IF(O5&gt;P5,"g",IF(O5=P5,"d","v")))</f>
        <v>v</v>
      </c>
      <c r="R5" s="43"/>
      <c r="S5" s="44">
        <f>SUM(T5:V5)</f>
        <v>3</v>
      </c>
      <c r="T5" s="45">
        <f>COUNTIF(B5:Q5,"g")</f>
        <v>0</v>
      </c>
      <c r="U5" s="45">
        <f>COUNTIF(B5:Q5,"d")</f>
        <v>0</v>
      </c>
      <c r="V5" s="45">
        <f>COUNTIF(B5:Q5,"v")</f>
        <v>3</v>
      </c>
      <c r="W5" s="33">
        <f>SUM(IF(G5&lt;&gt;".",G5)+IF(C5&lt;&gt;".",C5)+IF(O5&lt;&gt;".",O5))</f>
        <v>2</v>
      </c>
      <c r="X5" s="33">
        <f>SUM(IF(H5&lt;&gt;".",H5)+IF(D5&lt;&gt;".",D5)+IF(P5&lt;&gt;".",P5))</f>
        <v>6</v>
      </c>
      <c r="Y5" s="46">
        <f>SUM(T5*3+U5*1)</f>
        <v>0</v>
      </c>
      <c r="Z5" s="108"/>
      <c r="AA5" s="36">
        <f>RANK(Y5,$Y$3:$Y$6,0)</f>
        <v>4</v>
      </c>
      <c r="AB5" s="107"/>
      <c r="AC5" s="38">
        <f>SUM(W5-X5)</f>
        <v>-4</v>
      </c>
    </row>
    <row r="6" spans="1:36" s="59" customFormat="1" ht="16.5" thickBot="1" x14ac:dyDescent="0.3">
      <c r="A6" s="97" t="s">
        <v>25</v>
      </c>
      <c r="B6" s="49">
        <v>1</v>
      </c>
      <c r="C6" s="50">
        <f>(P8)</f>
        <v>1</v>
      </c>
      <c r="D6" s="50">
        <f>(N8)</f>
        <v>2</v>
      </c>
      <c r="E6" s="51" t="str">
        <f>IF(C6=".","-",IF(C6&gt;D6,"g",IF(C6=D6,"d","v")))</f>
        <v>v</v>
      </c>
      <c r="F6" s="49">
        <v>2</v>
      </c>
      <c r="G6" s="50">
        <f>(P12)</f>
        <v>2</v>
      </c>
      <c r="H6" s="50">
        <f>(N12)</f>
        <v>2</v>
      </c>
      <c r="I6" s="51" t="str">
        <f>IF(G6=".","-",IF(G6&gt;H6,"g",IF(G6=H6,"d","v")))</f>
        <v>d</v>
      </c>
      <c r="J6" s="49">
        <v>3</v>
      </c>
      <c r="K6" s="50">
        <f>(P15)</f>
        <v>2</v>
      </c>
      <c r="L6" s="50">
        <f>(N15)</f>
        <v>1</v>
      </c>
      <c r="M6" s="51" t="str">
        <f>IF(K6=".","-",IF(K6&gt;L6,"g",IF(K6=L6,"d","v")))</f>
        <v>g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1</v>
      </c>
      <c r="U6" s="55">
        <f>COUNTIF(B6:Q6,"d")</f>
        <v>1</v>
      </c>
      <c r="V6" s="55">
        <f>COUNTIF(B6:Q6,"v")</f>
        <v>1</v>
      </c>
      <c r="W6" s="56">
        <f>SUM(IF(G6&lt;&gt;".",G6)+IF(K6&lt;&gt;".",K6)+IF(C6&lt;&gt;".",C6))</f>
        <v>5</v>
      </c>
      <c r="X6" s="56">
        <f>SUM(IF(H6&lt;&gt;".",H6)+IF(L6&lt;&gt;".",L6)+IF(D6&lt;&gt;".",D6))</f>
        <v>5</v>
      </c>
      <c r="Y6" s="57">
        <f>SUM(T6*3+U6*1)</f>
        <v>4</v>
      </c>
      <c r="Z6" s="106"/>
      <c r="AA6" s="58">
        <f>RANK(Y6,$Y$3:$Y$6,0)</f>
        <v>3</v>
      </c>
      <c r="AB6" s="107"/>
      <c r="AC6" s="38">
        <f>SUM(W6-X6)</f>
        <v>0</v>
      </c>
    </row>
    <row r="7" spans="1:36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36" s="59" customFormat="1" ht="26.25" x14ac:dyDescent="0.3">
      <c r="A8" s="67">
        <v>1</v>
      </c>
      <c r="B8" s="68"/>
      <c r="D8" s="69"/>
      <c r="K8" s="70"/>
      <c r="L8" s="109" t="str">
        <f>($A$3)</f>
        <v>Szabó Csaba</v>
      </c>
      <c r="M8" s="70"/>
      <c r="N8" s="72">
        <v>2</v>
      </c>
      <c r="O8" s="100" t="s">
        <v>56</v>
      </c>
      <c r="P8" s="72">
        <v>1</v>
      </c>
      <c r="S8" s="110" t="str">
        <f>($A$6)</f>
        <v>Fazekas Mihály</v>
      </c>
      <c r="T8" s="69"/>
      <c r="AA8" s="74"/>
      <c r="AB8" s="74"/>
    </row>
    <row r="9" spans="1:36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Rácz Ferenc</v>
      </c>
      <c r="N9" s="72">
        <v>2</v>
      </c>
      <c r="O9" s="100" t="s">
        <v>56</v>
      </c>
      <c r="P9" s="72">
        <v>0</v>
      </c>
      <c r="R9" s="59"/>
      <c r="S9" s="110" t="str">
        <f>($A$5)</f>
        <v>Szirtes András</v>
      </c>
      <c r="U9" s="59"/>
      <c r="V9" s="59"/>
      <c r="W9" s="59"/>
      <c r="X9" s="59"/>
      <c r="Y9" s="59"/>
      <c r="AA9" s="74"/>
      <c r="AB9" s="74"/>
    </row>
    <row r="10" spans="1:36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36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Szabó Csaba</v>
      </c>
      <c r="N11" s="72">
        <v>2</v>
      </c>
      <c r="O11" s="100" t="s">
        <v>56</v>
      </c>
      <c r="P11" s="72">
        <v>1</v>
      </c>
      <c r="R11" s="59"/>
      <c r="S11" s="110" t="str">
        <f>($A$5)</f>
        <v>Szirtes András</v>
      </c>
      <c r="T11" s="59"/>
      <c r="W11" s="59"/>
      <c r="X11" s="59"/>
      <c r="Y11" s="59"/>
      <c r="AA11" s="74"/>
      <c r="AB11" s="74"/>
    </row>
    <row r="12" spans="1:36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Rácz Ferenc</v>
      </c>
      <c r="N12" s="72">
        <v>2</v>
      </c>
      <c r="O12" s="100" t="s">
        <v>56</v>
      </c>
      <c r="P12" s="72">
        <v>2</v>
      </c>
      <c r="R12" s="59"/>
      <c r="S12" s="110" t="str">
        <f>($A$6)</f>
        <v>Fazekas Mihály</v>
      </c>
      <c r="T12" s="59"/>
      <c r="W12" s="59"/>
      <c r="X12" s="59"/>
      <c r="Y12" s="59"/>
      <c r="AA12" s="74"/>
      <c r="AB12" s="74"/>
    </row>
    <row r="13" spans="1:36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J13">
        <v>2</v>
      </c>
    </row>
    <row r="14" spans="1:36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Szabó Csaba</v>
      </c>
      <c r="N14" s="72">
        <v>1</v>
      </c>
      <c r="O14" s="100" t="s">
        <v>56</v>
      </c>
      <c r="P14" s="72">
        <v>1</v>
      </c>
      <c r="R14" s="59"/>
      <c r="S14" s="110" t="str">
        <f>($A$4)</f>
        <v>Rácz Ferenc</v>
      </c>
      <c r="T14" s="59"/>
      <c r="U14" s="59"/>
      <c r="V14" s="59"/>
      <c r="W14" s="59"/>
      <c r="X14" s="59"/>
      <c r="Y14" s="59"/>
    </row>
    <row r="15" spans="1:36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Szirtes András</v>
      </c>
      <c r="N15" s="72">
        <v>1</v>
      </c>
      <c r="O15" s="100" t="s">
        <v>56</v>
      </c>
      <c r="P15" s="72">
        <v>2</v>
      </c>
      <c r="R15" s="59"/>
      <c r="S15" s="110" t="str">
        <f>($A$6)</f>
        <v>Fazekas Mihály</v>
      </c>
      <c r="T15" s="59"/>
      <c r="U15" s="59"/>
      <c r="V15" s="59"/>
      <c r="W15" s="59"/>
      <c r="X15" s="59"/>
      <c r="Y15" s="59"/>
    </row>
    <row r="16" spans="1:36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5" sqref="A5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Simon Ferenc</v>
      </c>
      <c r="C2" s="13"/>
      <c r="D2" s="12"/>
      <c r="E2" s="12"/>
      <c r="F2" s="14" t="str">
        <f>(A4)</f>
        <v>Gyenes Gábor</v>
      </c>
      <c r="G2" s="12"/>
      <c r="H2" s="12"/>
      <c r="I2" s="12"/>
      <c r="J2" s="14" t="str">
        <f>(A5)</f>
        <v>Major István</v>
      </c>
      <c r="K2" s="12"/>
      <c r="L2" s="12"/>
      <c r="M2" s="12"/>
      <c r="N2" s="14">
        <f>(A6)</f>
        <v>0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1" t="s">
        <v>40</v>
      </c>
      <c r="B3" s="24"/>
      <c r="C3" s="25"/>
      <c r="D3" s="25"/>
      <c r="E3" s="25"/>
      <c r="F3" s="26">
        <v>3</v>
      </c>
      <c r="G3" s="29">
        <f>(N14)</f>
        <v>6</v>
      </c>
      <c r="H3" s="29">
        <f>(P14)</f>
        <v>0</v>
      </c>
      <c r="I3" s="28" t="str">
        <f>IF(G3=".","-",IF(G3&gt;H3,"g",IF(G3=H3,"d","v")))</f>
        <v>g</v>
      </c>
      <c r="J3" s="26">
        <v>2</v>
      </c>
      <c r="K3" s="29">
        <f>(N11)</f>
        <v>0</v>
      </c>
      <c r="L3" s="29">
        <f>(P11)</f>
        <v>3</v>
      </c>
      <c r="M3" s="28" t="str">
        <f>IF(K3=".","-",IF(K3&gt;L3,"g",IF(K3=L3,"d","v")))</f>
        <v>v</v>
      </c>
      <c r="N3" s="26">
        <v>1</v>
      </c>
      <c r="O3" s="29" t="str">
        <f>(N8)</f>
        <v>.</v>
      </c>
      <c r="P3" s="29" t="str">
        <f>(P8)</f>
        <v>.</v>
      </c>
      <c r="Q3" s="28" t="str">
        <f>IF(O3=".","-",IF(O3&gt;P3,"g",IF(O3=P3,"d","v")))</f>
        <v>-</v>
      </c>
      <c r="R3" s="30"/>
      <c r="S3" s="31">
        <f>SUM(T3:V3)</f>
        <v>2</v>
      </c>
      <c r="T3" s="32">
        <f>COUNTIF(B3:Q3,"g")</f>
        <v>1</v>
      </c>
      <c r="U3" s="32">
        <f>COUNTIF(B3:Q3,"d")</f>
        <v>0</v>
      </c>
      <c r="V3" s="32">
        <f>COUNTIF(B3:Q3,"v")</f>
        <v>1</v>
      </c>
      <c r="W3" s="33">
        <f>SUM(IF(G3&lt;&gt;".",G3)+IF(K3&lt;&gt;".",K3)+IF(O3&lt;&gt;".",O3))</f>
        <v>6</v>
      </c>
      <c r="X3" s="33">
        <f>SUM(IF(H3&lt;&gt;".",H3)+IF(L3&lt;&gt;".",L3)+IF(P3&lt;&gt;".",P3))</f>
        <v>3</v>
      </c>
      <c r="Y3" s="34">
        <f>SUM(T3*3+U3*1)</f>
        <v>3</v>
      </c>
      <c r="Z3" s="106"/>
      <c r="AA3" s="36">
        <f>RANK(Y3,$Y$3:$Y$6,0)</f>
        <v>2</v>
      </c>
      <c r="AB3" s="107"/>
      <c r="AC3" s="38">
        <f>SUM(W3-X3)</f>
        <v>3</v>
      </c>
    </row>
    <row r="4" spans="1:29" ht="15.75" x14ac:dyDescent="0.25">
      <c r="A4" s="91" t="s">
        <v>36</v>
      </c>
      <c r="B4" s="39">
        <v>3</v>
      </c>
      <c r="C4" s="27">
        <f>(P14)</f>
        <v>0</v>
      </c>
      <c r="D4" s="27">
        <f>(N14)</f>
        <v>6</v>
      </c>
      <c r="E4" s="40" t="str">
        <f>IF(C4=".","-",IF(C4&gt;D4,"g",IF(C4=D4,"d","v")))</f>
        <v>v</v>
      </c>
      <c r="F4" s="41"/>
      <c r="G4" s="42"/>
      <c r="H4" s="42"/>
      <c r="I4" s="42"/>
      <c r="J4" s="39">
        <v>1</v>
      </c>
      <c r="K4" s="27">
        <f>(N9)</f>
        <v>1</v>
      </c>
      <c r="L4" s="27">
        <f>(P9)</f>
        <v>1</v>
      </c>
      <c r="M4" s="40" t="str">
        <f>IF(K4=".","-",IF(K4&gt;L4,"g",IF(K4=L4,"d","v")))</f>
        <v>d</v>
      </c>
      <c r="N4" s="39">
        <v>2</v>
      </c>
      <c r="O4" s="27" t="str">
        <f>(N12)</f>
        <v>.</v>
      </c>
      <c r="P4" s="27" t="str">
        <f>(P12)</f>
        <v>.</v>
      </c>
      <c r="Q4" s="40" t="str">
        <f>IF(O4=".","-",IF(O4&gt;P4,"g",IF(O4=P4,"d","v")))</f>
        <v>-</v>
      </c>
      <c r="R4" s="43"/>
      <c r="S4" s="44">
        <f>SUM(T4:V4)</f>
        <v>2</v>
      </c>
      <c r="T4" s="45">
        <f>COUNTIF(B4:Q4,"g")</f>
        <v>0</v>
      </c>
      <c r="U4" s="45">
        <f>COUNTIF(B4:Q4,"d")</f>
        <v>1</v>
      </c>
      <c r="V4" s="45">
        <f>COUNTIF(B4:Q4,"v")</f>
        <v>1</v>
      </c>
      <c r="W4" s="33">
        <f>SUM(IF(C4&lt;&gt;".",C4)+IF(K4&lt;&gt;".",K4)+IF(O4&lt;&gt;".",O4))</f>
        <v>1</v>
      </c>
      <c r="X4" s="33">
        <f>SUM(IF(D4&lt;&gt;".",D4)+IF(L4&lt;&gt;".",L4)+IF(P4&lt;&gt;".",P4))</f>
        <v>7</v>
      </c>
      <c r="Y4" s="46">
        <f>SUM(T4*3+U4*1)</f>
        <v>1</v>
      </c>
      <c r="Z4" s="106"/>
      <c r="AA4" s="36">
        <f>RANK(Y4,$Y$3:$Y$6,0)</f>
        <v>3</v>
      </c>
      <c r="AB4" s="107"/>
      <c r="AC4" s="38">
        <f>SUM(W4-X4)</f>
        <v>-6</v>
      </c>
    </row>
    <row r="5" spans="1:29" ht="15.75" x14ac:dyDescent="0.25">
      <c r="A5" s="90" t="s">
        <v>4</v>
      </c>
      <c r="B5" s="39">
        <v>2</v>
      </c>
      <c r="C5" s="27">
        <f>(P11)</f>
        <v>3</v>
      </c>
      <c r="D5" s="27">
        <f>(N11)</f>
        <v>0</v>
      </c>
      <c r="E5" s="40" t="str">
        <f>IF(C5=".","-",IF(C5&gt;D5,"g",IF(C5=D5,"d","v")))</f>
        <v>g</v>
      </c>
      <c r="F5" s="39">
        <v>1</v>
      </c>
      <c r="G5" s="27">
        <f>(P9)</f>
        <v>1</v>
      </c>
      <c r="H5" s="27">
        <f>(N9)</f>
        <v>1</v>
      </c>
      <c r="I5" s="40" t="str">
        <f>IF(G5=".","-",IF(G5&gt;H5,"g",IF(G5=H5,"d","v")))</f>
        <v>d</v>
      </c>
      <c r="J5" s="41"/>
      <c r="K5" s="42"/>
      <c r="L5" s="42"/>
      <c r="M5" s="42"/>
      <c r="N5" s="39">
        <v>3</v>
      </c>
      <c r="O5" s="27" t="str">
        <f>(N15)</f>
        <v>.</v>
      </c>
      <c r="P5" s="27" t="str">
        <f>(P15)</f>
        <v>.</v>
      </c>
      <c r="Q5" s="40" t="str">
        <f>IF(O5=".","-",IF(O5&gt;P5,"g",IF(O5=P5,"d","v")))</f>
        <v>-</v>
      </c>
      <c r="R5" s="43"/>
      <c r="S5" s="44">
        <f>SUM(T5:V5)</f>
        <v>2</v>
      </c>
      <c r="T5" s="45">
        <f>COUNTIF(B5:Q5,"g")</f>
        <v>1</v>
      </c>
      <c r="U5" s="45">
        <f>COUNTIF(B5:Q5,"d")</f>
        <v>1</v>
      </c>
      <c r="V5" s="45">
        <f>COUNTIF(B5:Q5,"v")</f>
        <v>0</v>
      </c>
      <c r="W5" s="33">
        <f>SUM(IF(G5&lt;&gt;".",G5)+IF(C5&lt;&gt;".",C5)+IF(O5&lt;&gt;".",O5))</f>
        <v>4</v>
      </c>
      <c r="X5" s="33">
        <f>SUM(IF(H5&lt;&gt;".",H5)+IF(D5&lt;&gt;".",D5)+IF(P5&lt;&gt;".",P5))</f>
        <v>1</v>
      </c>
      <c r="Y5" s="46">
        <f>SUM(T5*3+U5*1)</f>
        <v>4</v>
      </c>
      <c r="Z5" s="108"/>
      <c r="AA5" s="36">
        <f>RANK(Y5,$Y$3:$Y$6,0)</f>
        <v>1</v>
      </c>
      <c r="AB5" s="107"/>
      <c r="AC5" s="38">
        <f>SUM(W5-X5)</f>
        <v>3</v>
      </c>
    </row>
    <row r="6" spans="1:29" s="59" customFormat="1" ht="16.5" thickBot="1" x14ac:dyDescent="0.3">
      <c r="A6" s="48"/>
      <c r="B6" s="49">
        <v>1</v>
      </c>
      <c r="C6" s="50" t="str">
        <f>(P8)</f>
        <v>.</v>
      </c>
      <c r="D6" s="50" t="str">
        <f>(N8)</f>
        <v>.</v>
      </c>
      <c r="E6" s="51" t="str">
        <f>IF(C6=".","-",IF(C6&gt;D6,"g",IF(C6=D6,"d","v")))</f>
        <v>-</v>
      </c>
      <c r="F6" s="49">
        <v>2</v>
      </c>
      <c r="G6" s="50" t="str">
        <f>(P12)</f>
        <v>.</v>
      </c>
      <c r="H6" s="50" t="str">
        <f>(N12)</f>
        <v>.</v>
      </c>
      <c r="I6" s="51" t="str">
        <f>IF(G6=".","-",IF(G6&gt;H6,"g",IF(G6=H6,"d","v")))</f>
        <v>-</v>
      </c>
      <c r="J6" s="49">
        <v>3</v>
      </c>
      <c r="K6" s="50" t="str">
        <f>(P15)</f>
        <v>.</v>
      </c>
      <c r="L6" s="50" t="str">
        <f>(N15)</f>
        <v>.</v>
      </c>
      <c r="M6" s="51" t="str">
        <f>IF(K6=".","-",IF(K6&gt;L6,"g",IF(K6=L6,"d","v")))</f>
        <v>-</v>
      </c>
      <c r="N6" s="52"/>
      <c r="O6" s="53"/>
      <c r="P6" s="53"/>
      <c r="Q6" s="53"/>
      <c r="R6" s="15"/>
      <c r="S6" s="54">
        <f>SUM(T6:V6)</f>
        <v>0</v>
      </c>
      <c r="T6" s="55">
        <f>COUNTIF(B6:Q6,"g")</f>
        <v>0</v>
      </c>
      <c r="U6" s="55">
        <f>COUNTIF(B6:Q6,"d")</f>
        <v>0</v>
      </c>
      <c r="V6" s="55">
        <f>COUNTIF(B6:Q6,"v")</f>
        <v>0</v>
      </c>
      <c r="W6" s="56">
        <f>SUM(IF(G6&lt;&gt;".",G6)+IF(K6&lt;&gt;".",K6)+IF(C6&lt;&gt;".",C6))</f>
        <v>0</v>
      </c>
      <c r="X6" s="56">
        <f>SUM(IF(H6&lt;&gt;".",H6)+IF(L6&lt;&gt;".",L6)+IF(D6&lt;&gt;".",D6))</f>
        <v>0</v>
      </c>
      <c r="Y6" s="57">
        <f>SUM(T6*3+U6*1)</f>
        <v>0</v>
      </c>
      <c r="Z6" s="106"/>
      <c r="AA6" s="58">
        <f>RANK(Y6,$Y$3:$Y$6,0)</f>
        <v>4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Simon Ferenc</v>
      </c>
      <c r="M8" s="70"/>
      <c r="N8" s="72" t="s">
        <v>55</v>
      </c>
      <c r="O8" s="100" t="s">
        <v>56</v>
      </c>
      <c r="P8" s="72" t="s">
        <v>55</v>
      </c>
      <c r="S8" s="110">
        <f>($A$6)</f>
        <v>0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Gyenes Gábor</v>
      </c>
      <c r="N9" s="72">
        <v>1</v>
      </c>
      <c r="O9" s="100" t="s">
        <v>56</v>
      </c>
      <c r="P9" s="72">
        <v>1</v>
      </c>
      <c r="R9" s="59"/>
      <c r="S9" s="110" t="str">
        <f>($A$5)</f>
        <v>Major István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Simon Ferenc</v>
      </c>
      <c r="N11" s="72">
        <v>0</v>
      </c>
      <c r="O11" s="100" t="s">
        <v>56</v>
      </c>
      <c r="P11" s="72">
        <v>3</v>
      </c>
      <c r="R11" s="59"/>
      <c r="S11" s="110" t="str">
        <f>($A$5)</f>
        <v>Major István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Gyenes Gábor</v>
      </c>
      <c r="N12" s="72" t="s">
        <v>55</v>
      </c>
      <c r="O12" s="100" t="s">
        <v>56</v>
      </c>
      <c r="P12" s="72" t="s">
        <v>55</v>
      </c>
      <c r="R12" s="59"/>
      <c r="S12" s="110">
        <f>($A$6)</f>
        <v>0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Simon Ferenc</v>
      </c>
      <c r="N14" s="72">
        <v>6</v>
      </c>
      <c r="O14" s="100" t="s">
        <v>56</v>
      </c>
      <c r="P14" s="72">
        <v>0</v>
      </c>
      <c r="R14" s="59"/>
      <c r="S14" s="110" t="str">
        <f>($A$4)</f>
        <v>Gyenes Gábor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Major István</v>
      </c>
      <c r="N15" s="72" t="s">
        <v>55</v>
      </c>
      <c r="O15" s="100" t="s">
        <v>56</v>
      </c>
      <c r="P15" s="72" t="s">
        <v>55</v>
      </c>
      <c r="R15" s="59"/>
      <c r="S15" s="110">
        <f>($A$6)</f>
        <v>0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Trecskó  János</v>
      </c>
      <c r="C2" s="13"/>
      <c r="D2" s="12"/>
      <c r="E2" s="12"/>
      <c r="F2" s="14" t="str">
        <f>(A4)</f>
        <v>Najror Zoltán</v>
      </c>
      <c r="G2" s="12"/>
      <c r="H2" s="12"/>
      <c r="I2" s="12"/>
      <c r="J2" s="14" t="str">
        <f>(A5)</f>
        <v>Dr. Havas Péter</v>
      </c>
      <c r="K2" s="12"/>
      <c r="L2" s="12"/>
      <c r="M2" s="12"/>
      <c r="N2" s="14">
        <f>(A6)</f>
        <v>0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0" t="s">
        <v>2</v>
      </c>
      <c r="B3" s="24"/>
      <c r="C3" s="25"/>
      <c r="D3" s="25"/>
      <c r="E3" s="25"/>
      <c r="F3" s="26">
        <v>3</v>
      </c>
      <c r="G3" s="29">
        <f>(N14)</f>
        <v>2</v>
      </c>
      <c r="H3" s="29">
        <f>(P14)</f>
        <v>1</v>
      </c>
      <c r="I3" s="28" t="str">
        <f>IF(G3=".","-",IF(G3&gt;H3,"g",IF(G3=H3,"d","v")))</f>
        <v>g</v>
      </c>
      <c r="J3" s="26">
        <v>2</v>
      </c>
      <c r="K3" s="29">
        <f>(N11)</f>
        <v>2</v>
      </c>
      <c r="L3" s="29">
        <f>(P11)</f>
        <v>2</v>
      </c>
      <c r="M3" s="28" t="str">
        <f>IF(K3=".","-",IF(K3&gt;L3,"g",IF(K3=L3,"d","v")))</f>
        <v>d</v>
      </c>
      <c r="N3" s="26">
        <v>1</v>
      </c>
      <c r="O3" s="29" t="str">
        <f>(N8)</f>
        <v>.</v>
      </c>
      <c r="P3" s="29" t="str">
        <f>(P8)</f>
        <v>.</v>
      </c>
      <c r="Q3" s="28" t="str">
        <f>IF(O3=".","-",IF(O3&gt;P3,"g",IF(O3=P3,"d","v")))</f>
        <v>-</v>
      </c>
      <c r="R3" s="30"/>
      <c r="S3" s="31">
        <f>SUM(T3:V3)</f>
        <v>2</v>
      </c>
      <c r="T3" s="32">
        <f>COUNTIF(B3:Q3,"g")</f>
        <v>1</v>
      </c>
      <c r="U3" s="32">
        <f>COUNTIF(B3:Q3,"d")</f>
        <v>1</v>
      </c>
      <c r="V3" s="32">
        <f>COUNTIF(B3:Q3,"v")</f>
        <v>0</v>
      </c>
      <c r="W3" s="33">
        <f>SUM(IF(G3&lt;&gt;".",G3)+IF(K3&lt;&gt;".",K3)+IF(O3&lt;&gt;".",O3))</f>
        <v>4</v>
      </c>
      <c r="X3" s="33">
        <f>SUM(IF(H3&lt;&gt;".",H3)+IF(L3&lt;&gt;".",L3)+IF(P3&lt;&gt;".",P3))</f>
        <v>3</v>
      </c>
      <c r="Y3" s="34">
        <f>SUM(T3*3+U3*1)</f>
        <v>4</v>
      </c>
      <c r="Z3" s="106"/>
      <c r="AA3" s="36">
        <f>RANK(Y3,$Y$3:$Y$6,0)</f>
        <v>1</v>
      </c>
      <c r="AB3" s="107"/>
      <c r="AC3" s="38">
        <f>SUM(W3-X3)</f>
        <v>1</v>
      </c>
    </row>
    <row r="4" spans="1:29" ht="15.75" x14ac:dyDescent="0.25">
      <c r="A4" s="91" t="s">
        <v>34</v>
      </c>
      <c r="B4" s="39">
        <v>3</v>
      </c>
      <c r="C4" s="27">
        <f>(P14)</f>
        <v>1</v>
      </c>
      <c r="D4" s="27">
        <f>(N14)</f>
        <v>2</v>
      </c>
      <c r="E4" s="40" t="str">
        <f>IF(C4=".","-",IF(C4&gt;D4,"g",IF(C4=D4,"d","v")))</f>
        <v>v</v>
      </c>
      <c r="F4" s="41"/>
      <c r="G4" s="42"/>
      <c r="H4" s="42"/>
      <c r="I4" s="42"/>
      <c r="J4" s="39">
        <v>1</v>
      </c>
      <c r="K4" s="27">
        <f>(N9)</f>
        <v>1</v>
      </c>
      <c r="L4" s="27">
        <f>(P9)</f>
        <v>2</v>
      </c>
      <c r="M4" s="40" t="str">
        <f>IF(K4=".","-",IF(K4&gt;L4,"g",IF(K4=L4,"d","v")))</f>
        <v>v</v>
      </c>
      <c r="N4" s="39">
        <v>2</v>
      </c>
      <c r="O4" s="27" t="str">
        <f>(N12)</f>
        <v>.</v>
      </c>
      <c r="P4" s="27" t="str">
        <f>(P12)</f>
        <v>.</v>
      </c>
      <c r="Q4" s="40" t="str">
        <f>IF(O4=".","-",IF(O4&gt;P4,"g",IF(O4=P4,"d","v")))</f>
        <v>-</v>
      </c>
      <c r="R4" s="43"/>
      <c r="S4" s="44">
        <f>SUM(T4:V4)</f>
        <v>2</v>
      </c>
      <c r="T4" s="45">
        <f>COUNTIF(B4:Q4,"g")</f>
        <v>0</v>
      </c>
      <c r="U4" s="45">
        <f>COUNTIF(B4:Q4,"d")</f>
        <v>0</v>
      </c>
      <c r="V4" s="45">
        <f>COUNTIF(B4:Q4,"v")</f>
        <v>2</v>
      </c>
      <c r="W4" s="33">
        <f>SUM(IF(C4&lt;&gt;".",C4)+IF(K4&lt;&gt;".",K4)+IF(O4&lt;&gt;".",O4))</f>
        <v>2</v>
      </c>
      <c r="X4" s="33">
        <f>SUM(IF(D4&lt;&gt;".",D4)+IF(L4&lt;&gt;".",L4)+IF(P4&lt;&gt;".",P4))</f>
        <v>4</v>
      </c>
      <c r="Y4" s="46">
        <f>SUM(T4*3+U4*1)</f>
        <v>0</v>
      </c>
      <c r="Z4" s="106"/>
      <c r="AA4" s="36">
        <f>RANK(Y4,$Y$3:$Y$6,0)</f>
        <v>3</v>
      </c>
      <c r="AB4" s="107"/>
      <c r="AC4" s="38">
        <f>SUM(W4-X4)</f>
        <v>-2</v>
      </c>
    </row>
    <row r="5" spans="1:29" ht="15.75" x14ac:dyDescent="0.25">
      <c r="A5" s="91" t="s">
        <v>42</v>
      </c>
      <c r="B5" s="39">
        <v>2</v>
      </c>
      <c r="C5" s="27">
        <f>(P11)</f>
        <v>2</v>
      </c>
      <c r="D5" s="27">
        <f>(N11)</f>
        <v>2</v>
      </c>
      <c r="E5" s="40" t="str">
        <f>IF(C5=".","-",IF(C5&gt;D5,"g",IF(C5=D5,"d","v")))</f>
        <v>d</v>
      </c>
      <c r="F5" s="39">
        <v>1</v>
      </c>
      <c r="G5" s="27">
        <f>(P9)</f>
        <v>2</v>
      </c>
      <c r="H5" s="27">
        <f>(N9)</f>
        <v>1</v>
      </c>
      <c r="I5" s="40" t="str">
        <f>IF(G5=".","-",IF(G5&gt;H5,"g",IF(G5=H5,"d","v")))</f>
        <v>g</v>
      </c>
      <c r="J5" s="41"/>
      <c r="K5" s="42"/>
      <c r="L5" s="42"/>
      <c r="M5" s="42"/>
      <c r="N5" s="39">
        <v>3</v>
      </c>
      <c r="O5" s="27" t="str">
        <f>(N15)</f>
        <v>.</v>
      </c>
      <c r="P5" s="27" t="str">
        <f>(P15)</f>
        <v>.</v>
      </c>
      <c r="Q5" s="40" t="str">
        <f>IF(O5=".","-",IF(O5&gt;P5,"g",IF(O5=P5,"d","v")))</f>
        <v>-</v>
      </c>
      <c r="R5" s="43"/>
      <c r="S5" s="44">
        <f>SUM(T5:V5)</f>
        <v>2</v>
      </c>
      <c r="T5" s="45">
        <f>COUNTIF(B5:Q5,"g")</f>
        <v>1</v>
      </c>
      <c r="U5" s="45">
        <f>COUNTIF(B5:Q5,"d")</f>
        <v>1</v>
      </c>
      <c r="V5" s="45">
        <f>COUNTIF(B5:Q5,"v")</f>
        <v>0</v>
      </c>
      <c r="W5" s="33">
        <f>SUM(IF(G5&lt;&gt;".",G5)+IF(C5&lt;&gt;".",C5)+IF(O5&lt;&gt;".",O5))</f>
        <v>4</v>
      </c>
      <c r="X5" s="33">
        <f>SUM(IF(H5&lt;&gt;".",H5)+IF(D5&lt;&gt;".",D5)+IF(P5&lt;&gt;".",P5))</f>
        <v>3</v>
      </c>
      <c r="Y5" s="46">
        <f>SUM(T5*3+U5*1)</f>
        <v>4</v>
      </c>
      <c r="Z5" s="108"/>
      <c r="AA5" s="36">
        <f>RANK(Y5,$Y$3:$Y$6,0)</f>
        <v>1</v>
      </c>
      <c r="AB5" s="107"/>
      <c r="AC5" s="38">
        <f>SUM(W5-X5)</f>
        <v>1</v>
      </c>
    </row>
    <row r="6" spans="1:29" s="59" customFormat="1" ht="16.5" thickBot="1" x14ac:dyDescent="0.3">
      <c r="A6" s="48"/>
      <c r="B6" s="49">
        <v>1</v>
      </c>
      <c r="C6" s="50" t="str">
        <f>(P8)</f>
        <v>.</v>
      </c>
      <c r="D6" s="50" t="str">
        <f>(N8)</f>
        <v>.</v>
      </c>
      <c r="E6" s="51" t="str">
        <f>IF(C6=".","-",IF(C6&gt;D6,"g",IF(C6=D6,"d","v")))</f>
        <v>-</v>
      </c>
      <c r="F6" s="49">
        <v>2</v>
      </c>
      <c r="G6" s="50" t="str">
        <f>(P12)</f>
        <v>.</v>
      </c>
      <c r="H6" s="50" t="str">
        <f>(N12)</f>
        <v>.</v>
      </c>
      <c r="I6" s="51" t="str">
        <f>IF(G6=".","-",IF(G6&gt;H6,"g",IF(G6=H6,"d","v")))</f>
        <v>-</v>
      </c>
      <c r="J6" s="49">
        <v>3</v>
      </c>
      <c r="K6" s="50" t="str">
        <f>(P15)</f>
        <v>.</v>
      </c>
      <c r="L6" s="50" t="str">
        <f>(N15)</f>
        <v>.</v>
      </c>
      <c r="M6" s="51" t="str">
        <f>IF(K6=".","-",IF(K6&gt;L6,"g",IF(K6=L6,"d","v")))</f>
        <v>-</v>
      </c>
      <c r="N6" s="52"/>
      <c r="O6" s="53"/>
      <c r="P6" s="53"/>
      <c r="Q6" s="53"/>
      <c r="R6" s="15"/>
      <c r="S6" s="54">
        <f>SUM(T6:V6)</f>
        <v>0</v>
      </c>
      <c r="T6" s="55">
        <f>COUNTIF(B6:Q6,"g")</f>
        <v>0</v>
      </c>
      <c r="U6" s="55">
        <f>COUNTIF(B6:Q6,"d")</f>
        <v>0</v>
      </c>
      <c r="V6" s="55">
        <f>COUNTIF(B6:Q6,"v")</f>
        <v>0</v>
      </c>
      <c r="W6" s="56">
        <f>SUM(IF(G6&lt;&gt;".",G6)+IF(K6&lt;&gt;".",K6)+IF(C6&lt;&gt;".",C6))</f>
        <v>0</v>
      </c>
      <c r="X6" s="56">
        <f>SUM(IF(H6&lt;&gt;".",H6)+IF(L6&lt;&gt;".",L6)+IF(D6&lt;&gt;".",D6))</f>
        <v>0</v>
      </c>
      <c r="Y6" s="57">
        <f>SUM(T6*3+U6*1)</f>
        <v>0</v>
      </c>
      <c r="Z6" s="106"/>
      <c r="AA6" s="58">
        <f>RANK(Y6,$Y$3:$Y$6,0)</f>
        <v>3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Trecskó  János</v>
      </c>
      <c r="M8" s="70"/>
      <c r="N8" s="72" t="s">
        <v>55</v>
      </c>
      <c r="O8" s="100" t="s">
        <v>56</v>
      </c>
      <c r="P8" s="72" t="s">
        <v>55</v>
      </c>
      <c r="S8" s="110">
        <f>($A$6)</f>
        <v>0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Najror Zoltán</v>
      </c>
      <c r="N9" s="72">
        <v>1</v>
      </c>
      <c r="O9" s="100" t="s">
        <v>56</v>
      </c>
      <c r="P9" s="72">
        <v>2</v>
      </c>
      <c r="R9" s="59"/>
      <c r="S9" s="110" t="str">
        <f>($A$5)</f>
        <v>Dr. Havas Péter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Trecskó  János</v>
      </c>
      <c r="N11" s="72">
        <v>2</v>
      </c>
      <c r="O11" s="100" t="s">
        <v>56</v>
      </c>
      <c r="P11" s="72">
        <v>2</v>
      </c>
      <c r="R11" s="59"/>
      <c r="S11" s="110" t="str">
        <f>($A$5)</f>
        <v>Dr. Havas Péter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Najror Zoltán</v>
      </c>
      <c r="N12" s="72" t="s">
        <v>55</v>
      </c>
      <c r="O12" s="100" t="s">
        <v>56</v>
      </c>
      <c r="P12" s="72" t="s">
        <v>55</v>
      </c>
      <c r="R12" s="59"/>
      <c r="S12" s="110">
        <f>($A$6)</f>
        <v>0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Trecskó  János</v>
      </c>
      <c r="N14" s="72">
        <v>2</v>
      </c>
      <c r="O14" s="100" t="s">
        <v>56</v>
      </c>
      <c r="P14" s="72">
        <v>1</v>
      </c>
      <c r="R14" s="59"/>
      <c r="S14" s="110" t="str">
        <f>($A$4)</f>
        <v>Najror Zoltán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Dr. Havas Péter</v>
      </c>
      <c r="N15" s="72" t="s">
        <v>55</v>
      </c>
      <c r="O15" s="100" t="s">
        <v>56</v>
      </c>
      <c r="P15" s="72" t="s">
        <v>55</v>
      </c>
      <c r="R15" s="59"/>
      <c r="S15" s="110">
        <f>($A$6)</f>
        <v>0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Koczor János</v>
      </c>
      <c r="C2" s="13"/>
      <c r="D2" s="12"/>
      <c r="E2" s="12"/>
      <c r="F2" s="14" t="str">
        <f>(A4)</f>
        <v>Moldovan Károly</v>
      </c>
      <c r="G2" s="12"/>
      <c r="H2" s="12"/>
      <c r="I2" s="12"/>
      <c r="J2" s="14" t="str">
        <f>(A5)</f>
        <v>Serák György</v>
      </c>
      <c r="K2" s="12"/>
      <c r="L2" s="12"/>
      <c r="M2" s="12"/>
      <c r="N2" s="14">
        <f>(A6)</f>
        <v>0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2" t="s">
        <v>29</v>
      </c>
      <c r="B3" s="24"/>
      <c r="C3" s="25"/>
      <c r="D3" s="25"/>
      <c r="E3" s="25"/>
      <c r="F3" s="26">
        <v>3</v>
      </c>
      <c r="G3" s="29">
        <f>(N14)</f>
        <v>1</v>
      </c>
      <c r="H3" s="29">
        <f>(P14)</f>
        <v>1</v>
      </c>
      <c r="I3" s="28" t="str">
        <f>IF(G3=".","-",IF(G3&gt;H3,"g",IF(G3=H3,"d","v")))</f>
        <v>d</v>
      </c>
      <c r="J3" s="26">
        <v>2</v>
      </c>
      <c r="K3" s="29">
        <f>(N11)</f>
        <v>3</v>
      </c>
      <c r="L3" s="29">
        <f>(P11)</f>
        <v>0</v>
      </c>
      <c r="M3" s="28" t="str">
        <f>IF(K3=".","-",IF(K3&gt;L3,"g",IF(K3=L3,"d","v")))</f>
        <v>g</v>
      </c>
      <c r="N3" s="26">
        <v>1</v>
      </c>
      <c r="O3" s="29" t="str">
        <f>(N8)</f>
        <v>.</v>
      </c>
      <c r="P3" s="29" t="str">
        <f>(P8)</f>
        <v>.</v>
      </c>
      <c r="Q3" s="28" t="str">
        <f>IF(O3=".","-",IF(O3&gt;P3,"g",IF(O3=P3,"d","v")))</f>
        <v>-</v>
      </c>
      <c r="R3" s="30"/>
      <c r="S3" s="31">
        <f>SUM(T3:V3)</f>
        <v>2</v>
      </c>
      <c r="T3" s="32">
        <f>COUNTIF(B3:Q3,"g")</f>
        <v>1</v>
      </c>
      <c r="U3" s="32">
        <f>COUNTIF(B3:Q3,"d")</f>
        <v>1</v>
      </c>
      <c r="V3" s="32">
        <f>COUNTIF(B3:Q3,"v")</f>
        <v>0</v>
      </c>
      <c r="W3" s="33">
        <f>SUM(IF(G3&lt;&gt;".",G3)+IF(K3&lt;&gt;".",K3)+IF(O3&lt;&gt;".",O3))</f>
        <v>4</v>
      </c>
      <c r="X3" s="33">
        <f>SUM(IF(H3&lt;&gt;".",H3)+IF(L3&lt;&gt;".",L3)+IF(P3&lt;&gt;".",P3))</f>
        <v>1</v>
      </c>
      <c r="Y3" s="34">
        <f>SUM(T3*3+U3*1)</f>
        <v>4</v>
      </c>
      <c r="Z3" s="106"/>
      <c r="AA3" s="36">
        <f>RANK(Y3,$Y$3:$Y$6,0)</f>
        <v>1</v>
      </c>
      <c r="AB3" s="107"/>
      <c r="AC3" s="38">
        <f>SUM(W3-X3)</f>
        <v>3</v>
      </c>
    </row>
    <row r="4" spans="1:29" ht="15.75" x14ac:dyDescent="0.25">
      <c r="A4" s="91" t="s">
        <v>41</v>
      </c>
      <c r="B4" s="39">
        <v>3</v>
      </c>
      <c r="C4" s="27">
        <f>(P14)</f>
        <v>1</v>
      </c>
      <c r="D4" s="27">
        <f>(N14)</f>
        <v>1</v>
      </c>
      <c r="E4" s="40" t="str">
        <f>IF(C4=".","-",IF(C4&gt;D4,"g",IF(C4=D4,"d","v")))</f>
        <v>d</v>
      </c>
      <c r="F4" s="41"/>
      <c r="G4" s="42"/>
      <c r="H4" s="42"/>
      <c r="I4" s="42"/>
      <c r="J4" s="39">
        <v>1</v>
      </c>
      <c r="K4" s="27">
        <f>(N9)</f>
        <v>3</v>
      </c>
      <c r="L4" s="27">
        <f>(P9)</f>
        <v>0</v>
      </c>
      <c r="M4" s="40" t="str">
        <f>IF(K4=".","-",IF(K4&gt;L4,"g",IF(K4=L4,"d","v")))</f>
        <v>g</v>
      </c>
      <c r="N4" s="39">
        <v>2</v>
      </c>
      <c r="O4" s="27" t="str">
        <f>(N12)</f>
        <v>.</v>
      </c>
      <c r="P4" s="27" t="str">
        <f>(P12)</f>
        <v>.</v>
      </c>
      <c r="Q4" s="40" t="str">
        <f>IF(O4=".","-",IF(O4&gt;P4,"g",IF(O4=P4,"d","v")))</f>
        <v>-</v>
      </c>
      <c r="R4" s="43"/>
      <c r="S4" s="44">
        <f>SUM(T4:V4)</f>
        <v>2</v>
      </c>
      <c r="T4" s="45">
        <f>COUNTIF(B4:Q4,"g")</f>
        <v>1</v>
      </c>
      <c r="U4" s="45">
        <f>COUNTIF(B4:Q4,"d")</f>
        <v>1</v>
      </c>
      <c r="V4" s="45">
        <f>COUNTIF(B4:Q4,"v")</f>
        <v>0</v>
      </c>
      <c r="W4" s="33">
        <f>SUM(IF(C4&lt;&gt;".",C4)+IF(K4&lt;&gt;".",K4)+IF(O4&lt;&gt;".",O4))</f>
        <v>4</v>
      </c>
      <c r="X4" s="33">
        <f>SUM(IF(D4&lt;&gt;".",D4)+IF(L4&lt;&gt;".",L4)+IF(P4&lt;&gt;".",P4))</f>
        <v>1</v>
      </c>
      <c r="Y4" s="46">
        <f>SUM(T4*3+U4*1)</f>
        <v>4</v>
      </c>
      <c r="Z4" s="106"/>
      <c r="AA4" s="36">
        <f>RANK(Y4,$Y$3:$Y$6,0)</f>
        <v>1</v>
      </c>
      <c r="AB4" s="107"/>
      <c r="AC4" s="38">
        <f>SUM(W4-X4)</f>
        <v>3</v>
      </c>
    </row>
    <row r="5" spans="1:29" ht="15.75" x14ac:dyDescent="0.25">
      <c r="A5" s="90" t="s">
        <v>12</v>
      </c>
      <c r="B5" s="39">
        <v>2</v>
      </c>
      <c r="C5" s="27">
        <f>(P11)</f>
        <v>0</v>
      </c>
      <c r="D5" s="27">
        <f>(N11)</f>
        <v>3</v>
      </c>
      <c r="E5" s="40" t="str">
        <f>IF(C5=".","-",IF(C5&gt;D5,"g",IF(C5=D5,"d","v")))</f>
        <v>v</v>
      </c>
      <c r="F5" s="39">
        <v>1</v>
      </c>
      <c r="G5" s="27">
        <f>(P9)</f>
        <v>0</v>
      </c>
      <c r="H5" s="27">
        <f>(N9)</f>
        <v>3</v>
      </c>
      <c r="I5" s="40" t="str">
        <f>IF(G5=".","-",IF(G5&gt;H5,"g",IF(G5=H5,"d","v")))</f>
        <v>v</v>
      </c>
      <c r="J5" s="41"/>
      <c r="K5" s="42"/>
      <c r="L5" s="42"/>
      <c r="M5" s="42"/>
      <c r="N5" s="39">
        <v>3</v>
      </c>
      <c r="O5" s="27" t="str">
        <f>(N15)</f>
        <v>.</v>
      </c>
      <c r="P5" s="27" t="str">
        <f>(P15)</f>
        <v>.</v>
      </c>
      <c r="Q5" s="40" t="str">
        <f>IF(O5=".","-",IF(O5&gt;P5,"g",IF(O5=P5,"d","v")))</f>
        <v>-</v>
      </c>
      <c r="R5" s="43"/>
      <c r="S5" s="44">
        <f>SUM(T5:V5)</f>
        <v>2</v>
      </c>
      <c r="T5" s="45">
        <f>COUNTIF(B5:Q5,"g")</f>
        <v>0</v>
      </c>
      <c r="U5" s="45">
        <f>COUNTIF(B5:Q5,"d")</f>
        <v>0</v>
      </c>
      <c r="V5" s="45">
        <f>COUNTIF(B5:Q5,"v")</f>
        <v>2</v>
      </c>
      <c r="W5" s="33">
        <f>SUM(IF(G5&lt;&gt;".",G5)+IF(C5&lt;&gt;".",C5)+IF(O5&lt;&gt;".",O5))</f>
        <v>0</v>
      </c>
      <c r="X5" s="33">
        <f>SUM(IF(H5&lt;&gt;".",H5)+IF(D5&lt;&gt;".",D5)+IF(P5&lt;&gt;".",P5))</f>
        <v>6</v>
      </c>
      <c r="Y5" s="46">
        <f>SUM(T5*3+U5*1)</f>
        <v>0</v>
      </c>
      <c r="Z5" s="108"/>
      <c r="AA5" s="36">
        <f>RANK(Y5,$Y$3:$Y$6,0)</f>
        <v>3</v>
      </c>
      <c r="AB5" s="107"/>
      <c r="AC5" s="38">
        <f>SUM(W5-X5)</f>
        <v>-6</v>
      </c>
    </row>
    <row r="6" spans="1:29" s="59" customFormat="1" ht="16.5" thickBot="1" x14ac:dyDescent="0.3">
      <c r="A6" s="48"/>
      <c r="B6" s="49">
        <v>1</v>
      </c>
      <c r="C6" s="50" t="str">
        <f>(P8)</f>
        <v>.</v>
      </c>
      <c r="D6" s="50" t="str">
        <f>(N8)</f>
        <v>.</v>
      </c>
      <c r="E6" s="51" t="str">
        <f>IF(C6=".","-",IF(C6&gt;D6,"g",IF(C6=D6,"d","v")))</f>
        <v>-</v>
      </c>
      <c r="F6" s="49">
        <v>2</v>
      </c>
      <c r="G6" s="50" t="str">
        <f>(P12)</f>
        <v>.</v>
      </c>
      <c r="H6" s="50" t="str">
        <f>(N12)</f>
        <v>.</v>
      </c>
      <c r="I6" s="51" t="str">
        <f>IF(G6=".","-",IF(G6&gt;H6,"g",IF(G6=H6,"d","v")))</f>
        <v>-</v>
      </c>
      <c r="J6" s="49">
        <v>3</v>
      </c>
      <c r="K6" s="50" t="str">
        <f>(P15)</f>
        <v>.</v>
      </c>
      <c r="L6" s="50" t="str">
        <f>(N15)</f>
        <v>.</v>
      </c>
      <c r="M6" s="51" t="str">
        <f>IF(K6=".","-",IF(K6&gt;L6,"g",IF(K6=L6,"d","v")))</f>
        <v>-</v>
      </c>
      <c r="N6" s="52"/>
      <c r="O6" s="53"/>
      <c r="P6" s="53"/>
      <c r="Q6" s="53"/>
      <c r="R6" s="15"/>
      <c r="S6" s="54">
        <f>SUM(T6:V6)</f>
        <v>0</v>
      </c>
      <c r="T6" s="55">
        <f>COUNTIF(B6:Q6,"g")</f>
        <v>0</v>
      </c>
      <c r="U6" s="55">
        <f>COUNTIF(B6:Q6,"d")</f>
        <v>0</v>
      </c>
      <c r="V6" s="55">
        <f>COUNTIF(B6:Q6,"v")</f>
        <v>0</v>
      </c>
      <c r="W6" s="56">
        <f>SUM(IF(G6&lt;&gt;".",G6)+IF(K6&lt;&gt;".",K6)+IF(C6&lt;&gt;".",C6))</f>
        <v>0</v>
      </c>
      <c r="X6" s="56">
        <f>SUM(IF(H6&lt;&gt;".",H6)+IF(L6&lt;&gt;".",L6)+IF(D6&lt;&gt;".",D6))</f>
        <v>0</v>
      </c>
      <c r="Y6" s="57">
        <f>SUM(T6*3+U6*1)</f>
        <v>0</v>
      </c>
      <c r="Z6" s="106"/>
      <c r="AA6" s="58">
        <f>RANK(Y6,$Y$3:$Y$6,0)</f>
        <v>3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Koczor János</v>
      </c>
      <c r="M8" s="70"/>
      <c r="N8" s="72" t="s">
        <v>55</v>
      </c>
      <c r="O8" s="100" t="s">
        <v>56</v>
      </c>
      <c r="P8" s="72" t="s">
        <v>55</v>
      </c>
      <c r="S8" s="110">
        <f>($A$6)</f>
        <v>0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Moldovan Károly</v>
      </c>
      <c r="N9" s="72">
        <v>3</v>
      </c>
      <c r="O9" s="100" t="s">
        <v>56</v>
      </c>
      <c r="P9" s="72">
        <v>0</v>
      </c>
      <c r="R9" s="59"/>
      <c r="S9" s="110" t="str">
        <f>($A$5)</f>
        <v>Serák György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Koczor János</v>
      </c>
      <c r="N11" s="72">
        <v>3</v>
      </c>
      <c r="O11" s="100" t="s">
        <v>56</v>
      </c>
      <c r="P11" s="72">
        <v>0</v>
      </c>
      <c r="R11" s="59"/>
      <c r="S11" s="110" t="str">
        <f>($A$5)</f>
        <v>Serák György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Moldovan Károly</v>
      </c>
      <c r="N12" s="72" t="s">
        <v>55</v>
      </c>
      <c r="O12" s="100" t="s">
        <v>56</v>
      </c>
      <c r="P12" s="72" t="s">
        <v>55</v>
      </c>
      <c r="R12" s="59"/>
      <c r="S12" s="110">
        <f>($A$6)</f>
        <v>0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Koczor János</v>
      </c>
      <c r="N14" s="72">
        <v>1</v>
      </c>
      <c r="O14" s="100" t="s">
        <v>56</v>
      </c>
      <c r="P14" s="72">
        <v>1</v>
      </c>
      <c r="R14" s="59"/>
      <c r="S14" s="110" t="str">
        <f>($A$4)</f>
        <v>Moldovan Károly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Serák György</v>
      </c>
      <c r="N15" s="72" t="s">
        <v>55</v>
      </c>
      <c r="O15" s="100" t="s">
        <v>56</v>
      </c>
      <c r="P15" s="72" t="s">
        <v>55</v>
      </c>
      <c r="R15" s="59"/>
      <c r="S15" s="110">
        <f>($A$6)</f>
        <v>0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3" sqref="A3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Horváth Imre</v>
      </c>
      <c r="C2" s="13"/>
      <c r="D2" s="12"/>
      <c r="E2" s="12"/>
      <c r="F2" s="14" t="str">
        <f>(A4)</f>
        <v>Balla Antal</v>
      </c>
      <c r="G2" s="12"/>
      <c r="H2" s="12"/>
      <c r="I2" s="12"/>
      <c r="J2" s="14" t="str">
        <f>(A5)</f>
        <v>Plemic Stevan</v>
      </c>
      <c r="K2" s="12"/>
      <c r="L2" s="12"/>
      <c r="M2" s="12"/>
      <c r="N2" s="14">
        <f>(A6)</f>
        <v>0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0" t="s">
        <v>9</v>
      </c>
      <c r="B3" s="24"/>
      <c r="C3" s="25"/>
      <c r="D3" s="25"/>
      <c r="E3" s="25"/>
      <c r="F3" s="26">
        <v>3</v>
      </c>
      <c r="G3" s="29">
        <f>(N14)</f>
        <v>3</v>
      </c>
      <c r="H3" s="29">
        <f>(P14)</f>
        <v>1</v>
      </c>
      <c r="I3" s="28" t="str">
        <f>IF(G3=".","-",IF(G3&gt;H3,"g",IF(G3=H3,"d","v")))</f>
        <v>g</v>
      </c>
      <c r="J3" s="26">
        <v>2</v>
      </c>
      <c r="K3" s="29">
        <f>(N11)</f>
        <v>3</v>
      </c>
      <c r="L3" s="29">
        <f>(P11)</f>
        <v>0</v>
      </c>
      <c r="M3" s="28" t="str">
        <f>IF(K3=".","-",IF(K3&gt;L3,"g",IF(K3=L3,"d","v")))</f>
        <v>g</v>
      </c>
      <c r="N3" s="26">
        <v>1</v>
      </c>
      <c r="O3" s="29" t="str">
        <f>(N8)</f>
        <v>.</v>
      </c>
      <c r="P3" s="29" t="str">
        <f>(P8)</f>
        <v>.</v>
      </c>
      <c r="Q3" s="28" t="str">
        <f>IF(O3=".","-",IF(O3&gt;P3,"g",IF(O3=P3,"d","v")))</f>
        <v>-</v>
      </c>
      <c r="R3" s="30"/>
      <c r="S3" s="31">
        <f>SUM(T3:V3)</f>
        <v>2</v>
      </c>
      <c r="T3" s="32">
        <f>COUNTIF(B3:Q3,"g")</f>
        <v>2</v>
      </c>
      <c r="U3" s="32">
        <f>COUNTIF(B3:Q3,"d")</f>
        <v>0</v>
      </c>
      <c r="V3" s="32">
        <f>COUNTIF(B3:Q3,"v")</f>
        <v>0</v>
      </c>
      <c r="W3" s="33">
        <f>SUM(IF(G3&lt;&gt;".",G3)+IF(K3&lt;&gt;".",K3)+IF(O3&lt;&gt;".",O3))</f>
        <v>6</v>
      </c>
      <c r="X3" s="33">
        <f>SUM(IF(H3&lt;&gt;".",H3)+IF(L3&lt;&gt;".",L3)+IF(P3&lt;&gt;".",P3))</f>
        <v>1</v>
      </c>
      <c r="Y3" s="34">
        <f>SUM(T3*3+U3*1)</f>
        <v>6</v>
      </c>
      <c r="Z3" s="106"/>
      <c r="AA3" s="36">
        <f>RANK(Y3,$Y$3:$Y$6,0)</f>
        <v>1</v>
      </c>
      <c r="AB3" s="107"/>
      <c r="AC3" s="38">
        <f>SUM(W3-X3)</f>
        <v>5</v>
      </c>
    </row>
    <row r="4" spans="1:29" ht="15.75" x14ac:dyDescent="0.25">
      <c r="A4" s="90" t="s">
        <v>5</v>
      </c>
      <c r="B4" s="39">
        <v>3</v>
      </c>
      <c r="C4" s="27">
        <f>(P14)</f>
        <v>1</v>
      </c>
      <c r="D4" s="27">
        <f>(N14)</f>
        <v>3</v>
      </c>
      <c r="E4" s="40" t="str">
        <f>IF(C4=".","-",IF(C4&gt;D4,"g",IF(C4=D4,"d","v")))</f>
        <v>v</v>
      </c>
      <c r="F4" s="41"/>
      <c r="G4" s="42"/>
      <c r="H4" s="42"/>
      <c r="I4" s="42"/>
      <c r="J4" s="39">
        <v>1</v>
      </c>
      <c r="K4" s="27">
        <f>(N9)</f>
        <v>1</v>
      </c>
      <c r="L4" s="27">
        <f>(P9)</f>
        <v>3</v>
      </c>
      <c r="M4" s="40" t="str">
        <f>IF(K4=".","-",IF(K4&gt;L4,"g",IF(K4=L4,"d","v")))</f>
        <v>v</v>
      </c>
      <c r="N4" s="39">
        <v>2</v>
      </c>
      <c r="O4" s="27" t="str">
        <f>(N12)</f>
        <v>.</v>
      </c>
      <c r="P4" s="27" t="str">
        <f>(P12)</f>
        <v>.</v>
      </c>
      <c r="Q4" s="40" t="str">
        <f>IF(O4=".","-",IF(O4&gt;P4,"g",IF(O4=P4,"d","v")))</f>
        <v>-</v>
      </c>
      <c r="R4" s="43"/>
      <c r="S4" s="44">
        <f>SUM(T4:V4)</f>
        <v>2</v>
      </c>
      <c r="T4" s="45">
        <f>COUNTIF(B4:Q4,"g")</f>
        <v>0</v>
      </c>
      <c r="U4" s="45">
        <f>COUNTIF(B4:Q4,"d")</f>
        <v>0</v>
      </c>
      <c r="V4" s="45">
        <f>COUNTIF(B4:Q4,"v")</f>
        <v>2</v>
      </c>
      <c r="W4" s="33">
        <f>SUM(IF(C4&lt;&gt;".",C4)+IF(K4&lt;&gt;".",K4)+IF(O4&lt;&gt;".",O4))</f>
        <v>2</v>
      </c>
      <c r="X4" s="33">
        <f>SUM(IF(D4&lt;&gt;".",D4)+IF(L4&lt;&gt;".",L4)+IF(P4&lt;&gt;".",P4))</f>
        <v>6</v>
      </c>
      <c r="Y4" s="46">
        <f>SUM(T4*3+U4*1)</f>
        <v>0</v>
      </c>
      <c r="Z4" s="106"/>
      <c r="AA4" s="36">
        <f>RANK(Y4,$Y$3:$Y$6,0)</f>
        <v>3</v>
      </c>
      <c r="AB4" s="107"/>
      <c r="AC4" s="38">
        <f>SUM(W4-X4)</f>
        <v>-4</v>
      </c>
    </row>
    <row r="5" spans="1:29" ht="15.75" x14ac:dyDescent="0.25">
      <c r="A5" s="91" t="s">
        <v>33</v>
      </c>
      <c r="B5" s="39">
        <v>2</v>
      </c>
      <c r="C5" s="27">
        <f>(P11)</f>
        <v>0</v>
      </c>
      <c r="D5" s="27">
        <f>(N11)</f>
        <v>3</v>
      </c>
      <c r="E5" s="40" t="str">
        <f>IF(C5=".","-",IF(C5&gt;D5,"g",IF(C5=D5,"d","v")))</f>
        <v>v</v>
      </c>
      <c r="F5" s="39">
        <v>1</v>
      </c>
      <c r="G5" s="27">
        <f>(P9)</f>
        <v>3</v>
      </c>
      <c r="H5" s="27">
        <f>(N9)</f>
        <v>1</v>
      </c>
      <c r="I5" s="40" t="str">
        <f>IF(G5=".","-",IF(G5&gt;H5,"g",IF(G5=H5,"d","v")))</f>
        <v>g</v>
      </c>
      <c r="J5" s="41"/>
      <c r="K5" s="42"/>
      <c r="L5" s="42"/>
      <c r="M5" s="42"/>
      <c r="N5" s="39">
        <v>3</v>
      </c>
      <c r="O5" s="27" t="str">
        <f>(N15)</f>
        <v>.</v>
      </c>
      <c r="P5" s="27" t="str">
        <f>(P15)</f>
        <v>.</v>
      </c>
      <c r="Q5" s="40" t="str">
        <f>IF(O5=".","-",IF(O5&gt;P5,"g",IF(O5=P5,"d","v")))</f>
        <v>-</v>
      </c>
      <c r="R5" s="43"/>
      <c r="S5" s="44">
        <f>SUM(T5:V5)</f>
        <v>2</v>
      </c>
      <c r="T5" s="45">
        <f>COUNTIF(B5:Q5,"g")</f>
        <v>1</v>
      </c>
      <c r="U5" s="45">
        <f>COUNTIF(B5:Q5,"d")</f>
        <v>0</v>
      </c>
      <c r="V5" s="45">
        <f>COUNTIF(B5:Q5,"v")</f>
        <v>1</v>
      </c>
      <c r="W5" s="33">
        <f>SUM(IF(G5&lt;&gt;".",G5)+IF(C5&lt;&gt;".",C5)+IF(O5&lt;&gt;".",O5))</f>
        <v>3</v>
      </c>
      <c r="X5" s="33">
        <f>SUM(IF(H5&lt;&gt;".",H5)+IF(D5&lt;&gt;".",D5)+IF(P5&lt;&gt;".",P5))</f>
        <v>4</v>
      </c>
      <c r="Y5" s="46">
        <f>SUM(T5*3+U5*1)</f>
        <v>3</v>
      </c>
      <c r="Z5" s="108"/>
      <c r="AA5" s="36">
        <f>RANK(Y5,$Y$3:$Y$6,0)</f>
        <v>2</v>
      </c>
      <c r="AB5" s="107"/>
      <c r="AC5" s="38">
        <f>SUM(W5-X5)</f>
        <v>-1</v>
      </c>
    </row>
    <row r="6" spans="1:29" s="59" customFormat="1" ht="16.5" thickBot="1" x14ac:dyDescent="0.3">
      <c r="A6" s="48"/>
      <c r="B6" s="49">
        <v>1</v>
      </c>
      <c r="C6" s="50" t="str">
        <f>(P8)</f>
        <v>.</v>
      </c>
      <c r="D6" s="50" t="str">
        <f>(N8)</f>
        <v>.</v>
      </c>
      <c r="E6" s="51" t="str">
        <f>IF(C6=".","-",IF(C6&gt;D6,"g",IF(C6=D6,"d","v")))</f>
        <v>-</v>
      </c>
      <c r="F6" s="49">
        <v>2</v>
      </c>
      <c r="G6" s="50" t="str">
        <f>(P12)</f>
        <v>.</v>
      </c>
      <c r="H6" s="50" t="str">
        <f>(N12)</f>
        <v>.</v>
      </c>
      <c r="I6" s="51" t="str">
        <f>IF(G6=".","-",IF(G6&gt;H6,"g",IF(G6=H6,"d","v")))</f>
        <v>-</v>
      </c>
      <c r="J6" s="49">
        <v>3</v>
      </c>
      <c r="K6" s="50" t="str">
        <f>(P15)</f>
        <v>.</v>
      </c>
      <c r="L6" s="50" t="str">
        <f>(N15)</f>
        <v>.</v>
      </c>
      <c r="M6" s="51" t="str">
        <f>IF(K6=".","-",IF(K6&gt;L6,"g",IF(K6=L6,"d","v")))</f>
        <v>-</v>
      </c>
      <c r="N6" s="52"/>
      <c r="O6" s="53"/>
      <c r="P6" s="53"/>
      <c r="Q6" s="53"/>
      <c r="R6" s="15"/>
      <c r="S6" s="54">
        <f>SUM(T6:V6)</f>
        <v>0</v>
      </c>
      <c r="T6" s="55">
        <f>COUNTIF(B6:Q6,"g")</f>
        <v>0</v>
      </c>
      <c r="U6" s="55">
        <f>COUNTIF(B6:Q6,"d")</f>
        <v>0</v>
      </c>
      <c r="V6" s="55">
        <f>COUNTIF(B6:Q6,"v")</f>
        <v>0</v>
      </c>
      <c r="W6" s="56">
        <f>SUM(IF(G6&lt;&gt;".",G6)+IF(K6&lt;&gt;".",K6)+IF(C6&lt;&gt;".",C6))</f>
        <v>0</v>
      </c>
      <c r="X6" s="56">
        <f>SUM(IF(H6&lt;&gt;".",H6)+IF(L6&lt;&gt;".",L6)+IF(D6&lt;&gt;".",D6))</f>
        <v>0</v>
      </c>
      <c r="Y6" s="57">
        <f>SUM(T6*3+U6*1)</f>
        <v>0</v>
      </c>
      <c r="Z6" s="106"/>
      <c r="AA6" s="58">
        <f>RANK(Y6,$Y$3:$Y$6,0)</f>
        <v>3</v>
      </c>
      <c r="AB6" s="107"/>
      <c r="AC6" s="38">
        <f>SUM(W6-X6)</f>
        <v>0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Horváth Imre</v>
      </c>
      <c r="M8" s="70"/>
      <c r="N8" s="72" t="s">
        <v>55</v>
      </c>
      <c r="O8" s="100" t="s">
        <v>56</v>
      </c>
      <c r="P8" s="72" t="s">
        <v>55</v>
      </c>
      <c r="S8" s="110">
        <f>($A$6)</f>
        <v>0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Balla Antal</v>
      </c>
      <c r="N9" s="72">
        <v>1</v>
      </c>
      <c r="O9" s="100" t="s">
        <v>56</v>
      </c>
      <c r="P9" s="72">
        <v>3</v>
      </c>
      <c r="R9" s="59"/>
      <c r="S9" s="110" t="str">
        <f>($A$5)</f>
        <v>Plemic Stevan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Horváth Imre</v>
      </c>
      <c r="N11" s="72">
        <v>3</v>
      </c>
      <c r="O11" s="100" t="s">
        <v>56</v>
      </c>
      <c r="P11" s="72">
        <v>0</v>
      </c>
      <c r="R11" s="59"/>
      <c r="S11" s="110" t="str">
        <f>($A$5)</f>
        <v>Plemic Stevan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Balla Antal</v>
      </c>
      <c r="N12" s="72" t="s">
        <v>55</v>
      </c>
      <c r="O12" s="100" t="s">
        <v>56</v>
      </c>
      <c r="P12" s="72" t="s">
        <v>55</v>
      </c>
      <c r="R12" s="59"/>
      <c r="S12" s="110">
        <f>($A$6)</f>
        <v>0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Horváth Imre</v>
      </c>
      <c r="N14" s="72">
        <v>3</v>
      </c>
      <c r="O14" s="100" t="s">
        <v>56</v>
      </c>
      <c r="P14" s="72">
        <v>1</v>
      </c>
      <c r="R14" s="59"/>
      <c r="S14" s="110" t="str">
        <f>($A$4)</f>
        <v>Balla Antal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Plemic Stevan</v>
      </c>
      <c r="N15" s="72" t="s">
        <v>55</v>
      </c>
      <c r="O15" s="100" t="s">
        <v>56</v>
      </c>
      <c r="P15" s="72" t="s">
        <v>55</v>
      </c>
      <c r="R15" s="59"/>
      <c r="S15" s="110">
        <f>($A$6)</f>
        <v>0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8" sqref="A8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4.42578125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5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5" ht="33.75" customHeight="1" thickTop="1" thickBot="1" x14ac:dyDescent="0.3">
      <c r="A2" s="11" t="s">
        <v>44</v>
      </c>
      <c r="B2" s="12" t="str">
        <f>(A3)</f>
        <v>Fülöp Elemér</v>
      </c>
      <c r="C2" s="13"/>
      <c r="D2" s="12"/>
      <c r="E2" s="12"/>
      <c r="F2" s="14" t="str">
        <f>(A4)</f>
        <v>Horváth Dénes</v>
      </c>
      <c r="G2" s="12"/>
      <c r="H2" s="12"/>
      <c r="I2" s="12"/>
      <c r="J2" s="14" t="str">
        <f>(A5)</f>
        <v>Takács Zoltán</v>
      </c>
      <c r="K2" s="12"/>
      <c r="L2" s="12"/>
      <c r="M2" s="12"/>
      <c r="N2" s="14" t="str">
        <f>(A6)</f>
        <v>Kováts Csaba</v>
      </c>
      <c r="O2" s="12"/>
      <c r="P2" s="12"/>
      <c r="Q2" s="12"/>
      <c r="R2" s="14" t="str">
        <f>(A7)</f>
        <v>Lukács László</v>
      </c>
      <c r="S2" s="12"/>
      <c r="T2" s="12"/>
      <c r="U2" s="12"/>
      <c r="V2" s="14" t="str">
        <f>(A8)</f>
        <v>Angler Lajos</v>
      </c>
      <c r="W2" s="12"/>
      <c r="X2" s="12"/>
      <c r="Y2" s="12"/>
      <c r="Z2" s="14" t="str">
        <f>(A9)</f>
        <v>Béres II Zoltán</v>
      </c>
      <c r="AA2" s="12"/>
      <c r="AB2" s="12"/>
      <c r="AC2" s="12"/>
      <c r="AD2" s="14" t="str">
        <f>(A10)</f>
        <v>j8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5" ht="16.5" thickTop="1" x14ac:dyDescent="0.25">
      <c r="A3" s="2" t="s">
        <v>0</v>
      </c>
      <c r="B3" s="24"/>
      <c r="C3" s="25"/>
      <c r="D3" s="25"/>
      <c r="E3" s="25"/>
      <c r="F3" s="26">
        <v>7</v>
      </c>
      <c r="G3" s="27">
        <f>(N42)</f>
        <v>6</v>
      </c>
      <c r="H3" s="27">
        <f>(P42)</f>
        <v>1</v>
      </c>
      <c r="I3" s="28" t="str">
        <f>IF(G3=".","-",IF(G3&gt;H3,"g",IF(G3=H3,"d","v")))</f>
        <v>g</v>
      </c>
      <c r="J3" s="26">
        <v>6</v>
      </c>
      <c r="K3" s="29">
        <f>(N37)</f>
        <v>0</v>
      </c>
      <c r="L3" s="29">
        <f>(P37)</f>
        <v>1</v>
      </c>
      <c r="M3" s="28" t="str">
        <f>IF(K3=".","-",IF(K3&gt;L3,"g",IF(K3=L3,"d","v")))</f>
        <v>v</v>
      </c>
      <c r="N3" s="26">
        <v>5</v>
      </c>
      <c r="O3" s="29">
        <f>(N32)</f>
        <v>1</v>
      </c>
      <c r="P3" s="29">
        <f>(P32)</f>
        <v>0</v>
      </c>
      <c r="Q3" s="28" t="str">
        <f>IF(O3=".","-",IF(O3&gt;P3,"g",IF(O3=P3,"d","v")))</f>
        <v>g</v>
      </c>
      <c r="R3" s="26">
        <v>4</v>
      </c>
      <c r="S3" s="29">
        <f>(N27)</f>
        <v>0</v>
      </c>
      <c r="T3" s="29">
        <f>(P27)</f>
        <v>2</v>
      </c>
      <c r="U3" s="28" t="str">
        <f>IF(S3=".","-",IF(S3&gt;T3,"g",IF(S3=T3,"d","v")))</f>
        <v>v</v>
      </c>
      <c r="V3" s="26">
        <v>3</v>
      </c>
      <c r="W3" s="29">
        <f>(N22)</f>
        <v>7</v>
      </c>
      <c r="X3" s="29">
        <f>(P22)</f>
        <v>0</v>
      </c>
      <c r="Y3" s="28" t="str">
        <f>IF(W3=".","-",IF(W3&gt;X3,"g",IF(W3=X3,"d","v")))</f>
        <v>g</v>
      </c>
      <c r="Z3" s="26">
        <v>2</v>
      </c>
      <c r="AA3" s="29">
        <f>(N17)</f>
        <v>2</v>
      </c>
      <c r="AB3" s="29">
        <f>(P17)</f>
        <v>0</v>
      </c>
      <c r="AC3" s="28" t="str">
        <f t="shared" ref="AC3:AC8" si="0">IF(AA3=".","-",IF(AA3&gt;AB3,"g",IF(AA3=AB3,"d","v")))</f>
        <v>g</v>
      </c>
      <c r="AD3" s="26">
        <v>1</v>
      </c>
      <c r="AE3" s="29" t="str">
        <f>(N12)</f>
        <v>.</v>
      </c>
      <c r="AF3" s="29" t="str">
        <f>(P12)</f>
        <v>.</v>
      </c>
      <c r="AG3" s="28" t="str">
        <f t="shared" ref="AG3:AG9" si="1">IF(AE3=".","-",IF(AE3&gt;AF3,"g",IF(AE3=AF3,"d","v")))</f>
        <v>-</v>
      </c>
      <c r="AH3" s="30"/>
      <c r="AI3" s="31">
        <f t="shared" ref="AI3:AI10" si="2">SUM(AJ3:AL3)</f>
        <v>6</v>
      </c>
      <c r="AJ3" s="32">
        <f t="shared" ref="AJ3:AJ10" si="3">COUNTIF(B3:AG3,"g")</f>
        <v>4</v>
      </c>
      <c r="AK3" s="32">
        <f t="shared" ref="AK3:AK10" si="4">COUNTIF(B3:AG3,"d")</f>
        <v>0</v>
      </c>
      <c r="AL3" s="32">
        <f t="shared" ref="AL3:AL10" si="5">COUNTIF(B3:AG3,"v")</f>
        <v>2</v>
      </c>
      <c r="AM3" s="33">
        <f>SUM(IF(G3&lt;&gt;".",G3)+IF(K3&lt;&gt;".",K3)+IF(O3&lt;&gt;".",O3)+IF(S3&lt;&gt;".",S3)+IF(W3&lt;&gt;".",W3)+IF(AA3&lt;&gt;".",AA3)+IF(AE3&lt;&gt;".",AE3))</f>
        <v>16</v>
      </c>
      <c r="AN3" s="33">
        <f>SUM(IF(H3&lt;&gt;".",H3)+IF(L3&lt;&gt;".",L3)+IF(P3&lt;&gt;".",P3)+IF(T3&lt;&gt;".",T3)+IF(X3&lt;&gt;".",X3)+IF(AB3&lt;&gt;".",AB3)+IF(AF3&lt;&gt;".",AF3))</f>
        <v>4</v>
      </c>
      <c r="AO3" s="34">
        <f t="shared" ref="AO3:AO10" si="6">SUM(AJ3*3+AK3*1)</f>
        <v>12</v>
      </c>
      <c r="AP3" s="35"/>
      <c r="AQ3" s="36">
        <f t="shared" ref="AQ3:AQ10" si="7">RANK(AO3,$AO$3:$AO$10,0)</f>
        <v>2</v>
      </c>
      <c r="AR3" s="37"/>
      <c r="AS3" s="38">
        <f t="shared" ref="AS3:AS10" si="8">SUM(AM3-AN3)</f>
        <v>12</v>
      </c>
    </row>
    <row r="4" spans="1:45" ht="15.75" x14ac:dyDescent="0.25">
      <c r="A4" s="91" t="s">
        <v>31</v>
      </c>
      <c r="B4" s="39">
        <v>7</v>
      </c>
      <c r="C4" s="27">
        <f>(P42)</f>
        <v>1</v>
      </c>
      <c r="D4" s="27">
        <f>(N42)</f>
        <v>6</v>
      </c>
      <c r="E4" s="40" t="str">
        <f t="shared" ref="E4:E10" si="9">IF(C4=".","-",IF(C4&gt;D4,"g",IF(C4=D4,"d","v")))</f>
        <v>v</v>
      </c>
      <c r="F4" s="41"/>
      <c r="G4" s="42"/>
      <c r="H4" s="42"/>
      <c r="I4" s="42"/>
      <c r="J4" s="39">
        <v>5</v>
      </c>
      <c r="K4" s="27">
        <f>(N33)</f>
        <v>0</v>
      </c>
      <c r="L4" s="27">
        <f>(P33)</f>
        <v>2</v>
      </c>
      <c r="M4" s="40" t="str">
        <f>IF(K4=".","-",IF(K4&gt;L4,"g",IF(K4=L4,"d","v")))</f>
        <v>v</v>
      </c>
      <c r="N4" s="39">
        <v>4</v>
      </c>
      <c r="O4" s="27">
        <f>(N28)</f>
        <v>0</v>
      </c>
      <c r="P4" s="27">
        <f>(P28)</f>
        <v>2</v>
      </c>
      <c r="Q4" s="40" t="str">
        <f>IF(O4=".","-",IF(O4&gt;P4,"g",IF(O4=P4,"d","v")))</f>
        <v>v</v>
      </c>
      <c r="R4" s="39">
        <v>3</v>
      </c>
      <c r="S4" s="27">
        <f>(N23)</f>
        <v>1</v>
      </c>
      <c r="T4" s="27">
        <f>(P23)</f>
        <v>1</v>
      </c>
      <c r="U4" s="40" t="str">
        <f>IF(S4=".","-",IF(S4&gt;T4,"g",IF(S4=T4,"d","v")))</f>
        <v>d</v>
      </c>
      <c r="V4" s="39">
        <v>2</v>
      </c>
      <c r="W4" s="27">
        <f>(N18)</f>
        <v>2</v>
      </c>
      <c r="X4" s="27">
        <f>(P18)</f>
        <v>1</v>
      </c>
      <c r="Y4" s="40" t="str">
        <f>IF(W4=".","-",IF(W4&gt;X4,"g",IF(W4=X4,"d","v")))</f>
        <v>g</v>
      </c>
      <c r="Z4" s="39">
        <v>1</v>
      </c>
      <c r="AA4" s="27">
        <f>(N13)</f>
        <v>2</v>
      </c>
      <c r="AB4" s="27">
        <f>(P13)</f>
        <v>0</v>
      </c>
      <c r="AC4" s="40" t="str">
        <f t="shared" si="0"/>
        <v>g</v>
      </c>
      <c r="AD4" s="39">
        <v>6</v>
      </c>
      <c r="AE4" s="27" t="str">
        <f>(N38)</f>
        <v>.</v>
      </c>
      <c r="AF4" s="27" t="str">
        <f>(P38)</f>
        <v>.</v>
      </c>
      <c r="AG4" s="40" t="str">
        <f t="shared" si="1"/>
        <v>-</v>
      </c>
      <c r="AH4" s="43"/>
      <c r="AI4" s="44">
        <f t="shared" si="2"/>
        <v>6</v>
      </c>
      <c r="AJ4" s="45">
        <f t="shared" si="3"/>
        <v>2</v>
      </c>
      <c r="AK4" s="45">
        <f t="shared" si="4"/>
        <v>1</v>
      </c>
      <c r="AL4" s="45">
        <f t="shared" si="5"/>
        <v>3</v>
      </c>
      <c r="AM4" s="33">
        <f>SUM(IF(C4&lt;&gt;".",C4)+IF(K4&lt;&gt;".",K4)+IF(O4&lt;&gt;".",O4)+IF(S4&lt;&gt;".",S4)+IF(W4&lt;&gt;".",W4)+IF(AA4&lt;&gt;".",AA4)+IF(AE4&lt;&gt;".",AE4))</f>
        <v>6</v>
      </c>
      <c r="AN4" s="33">
        <f>SUM(IF(D4&lt;&gt;".",D4)+IF(L4&lt;&gt;".",L4)+IF(P4&lt;&gt;".",P4)+IF(T4&lt;&gt;".",T4)+IF(X4&lt;&gt;".",X4)+IF(AB4&lt;&gt;".",AB4)+IF(AF4&lt;&gt;".",AF4))</f>
        <v>12</v>
      </c>
      <c r="AO4" s="46">
        <f t="shared" si="6"/>
        <v>7</v>
      </c>
      <c r="AP4" s="35"/>
      <c r="AQ4" s="36">
        <f t="shared" si="7"/>
        <v>5</v>
      </c>
      <c r="AR4" s="37"/>
      <c r="AS4" s="38">
        <f t="shared" si="8"/>
        <v>-6</v>
      </c>
    </row>
    <row r="5" spans="1:45" ht="15.75" x14ac:dyDescent="0.25">
      <c r="A5" s="90" t="s">
        <v>3</v>
      </c>
      <c r="B5" s="39">
        <v>6</v>
      </c>
      <c r="C5" s="27">
        <f>(P37)</f>
        <v>1</v>
      </c>
      <c r="D5" s="27">
        <f>(N37)</f>
        <v>0</v>
      </c>
      <c r="E5" s="40" t="str">
        <f t="shared" si="9"/>
        <v>g</v>
      </c>
      <c r="F5" s="39">
        <v>5</v>
      </c>
      <c r="G5" s="27">
        <f>(P33)</f>
        <v>2</v>
      </c>
      <c r="H5" s="27">
        <f>(N33)</f>
        <v>0</v>
      </c>
      <c r="I5" s="40" t="str">
        <f t="shared" ref="I5:I10" si="10">IF(G5=".","-",IF(G5&gt;H5,"g",IF(G5=H5,"d","v")))</f>
        <v>g</v>
      </c>
      <c r="J5" s="41"/>
      <c r="K5" s="42"/>
      <c r="L5" s="42"/>
      <c r="M5" s="42"/>
      <c r="N5" s="39">
        <v>3</v>
      </c>
      <c r="O5" s="27">
        <f>(N24)</f>
        <v>1</v>
      </c>
      <c r="P5" s="27">
        <f>(P24)</f>
        <v>1</v>
      </c>
      <c r="Q5" s="40" t="str">
        <f>IF(O5=".","-",IF(O5&gt;P5,"g",IF(O5=P5,"d","v")))</f>
        <v>d</v>
      </c>
      <c r="R5" s="39">
        <v>2</v>
      </c>
      <c r="S5" s="27">
        <f>(N19)</f>
        <v>1</v>
      </c>
      <c r="T5" s="27">
        <f>(P19)</f>
        <v>1</v>
      </c>
      <c r="U5" s="40" t="str">
        <f>IF(S5=".","-",IF(S5&gt;T5,"g",IF(S5=T5,"d","v")))</f>
        <v>d</v>
      </c>
      <c r="V5" s="39">
        <v>1</v>
      </c>
      <c r="W5" s="27">
        <f>(N14)</f>
        <v>5</v>
      </c>
      <c r="X5" s="27">
        <f>(P14)</f>
        <v>2</v>
      </c>
      <c r="Y5" s="40" t="str">
        <f>IF(W5=".","-",IF(W5&gt;X5,"g",IF(W5=X5,"d","v")))</f>
        <v>g</v>
      </c>
      <c r="Z5" s="39">
        <v>7</v>
      </c>
      <c r="AA5" s="27">
        <f>(N43)</f>
        <v>2</v>
      </c>
      <c r="AB5" s="27">
        <f>(P43)</f>
        <v>1</v>
      </c>
      <c r="AC5" s="40" t="str">
        <f t="shared" si="0"/>
        <v>g</v>
      </c>
      <c r="AD5" s="39">
        <v>4</v>
      </c>
      <c r="AE5" s="27" t="str">
        <f>(N29)</f>
        <v>.</v>
      </c>
      <c r="AF5" s="27" t="str">
        <f>(P29)</f>
        <v>.</v>
      </c>
      <c r="AG5" s="40" t="str">
        <f t="shared" si="1"/>
        <v>-</v>
      </c>
      <c r="AH5" s="43"/>
      <c r="AI5" s="44">
        <f t="shared" si="2"/>
        <v>6</v>
      </c>
      <c r="AJ5" s="45">
        <f t="shared" si="3"/>
        <v>4</v>
      </c>
      <c r="AK5" s="45">
        <f t="shared" si="4"/>
        <v>2</v>
      </c>
      <c r="AL5" s="45">
        <f t="shared" si="5"/>
        <v>0</v>
      </c>
      <c r="AM5" s="33">
        <f>SUM(IF(C5&lt;&gt;".",C5)+IF(G5&lt;&gt;".",G5)+IF(O5&lt;&gt;".",O5)+IF(S5&lt;&gt;".",S5)+IF(W5&lt;&gt;".",W5)+IF(AA5&lt;&gt;".",AA5)+IF(AE5&lt;&gt;".",AE5))</f>
        <v>12</v>
      </c>
      <c r="AN5" s="33">
        <f>SUM(IF(D5&lt;&gt;".",D5)+IF(H5&lt;&gt;".",H5)+IF(P5&lt;&gt;".",P5)+IF(T5&lt;&gt;".",T5)+IF(X5&lt;&gt;".",X5)+IF(AB5&lt;&gt;".",AB5)+IF(AF5&lt;&gt;".",AF5))</f>
        <v>5</v>
      </c>
      <c r="AO5" s="46">
        <f t="shared" si="6"/>
        <v>14</v>
      </c>
      <c r="AP5" s="35"/>
      <c r="AQ5" s="36">
        <f t="shared" si="7"/>
        <v>1</v>
      </c>
      <c r="AR5" s="37"/>
      <c r="AS5" s="38">
        <f t="shared" si="8"/>
        <v>7</v>
      </c>
    </row>
    <row r="6" spans="1:45" ht="15.75" x14ac:dyDescent="0.25">
      <c r="A6" s="101" t="s">
        <v>10</v>
      </c>
      <c r="B6" s="39">
        <v>5</v>
      </c>
      <c r="C6" s="27">
        <f>(P32)</f>
        <v>0</v>
      </c>
      <c r="D6" s="27">
        <f>(N32)</f>
        <v>1</v>
      </c>
      <c r="E6" s="40" t="str">
        <f t="shared" si="9"/>
        <v>v</v>
      </c>
      <c r="F6" s="39">
        <v>4</v>
      </c>
      <c r="G6" s="27">
        <f>(P28)</f>
        <v>2</v>
      </c>
      <c r="H6" s="27">
        <f>(N28)</f>
        <v>0</v>
      </c>
      <c r="I6" s="40" t="str">
        <f t="shared" si="10"/>
        <v>g</v>
      </c>
      <c r="J6" s="39">
        <v>3</v>
      </c>
      <c r="K6" s="27">
        <f>(P24)</f>
        <v>1</v>
      </c>
      <c r="L6" s="27">
        <f>(N24)</f>
        <v>1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0</v>
      </c>
      <c r="T6" s="27">
        <f>(P15)</f>
        <v>0</v>
      </c>
      <c r="U6" s="40" t="str">
        <f>IF(S6=".","-",IF(S6&gt;T6,"g",IF(S6=T6,"d","v")))</f>
        <v>d</v>
      </c>
      <c r="V6" s="39">
        <v>7</v>
      </c>
      <c r="W6" s="27">
        <f>(N44)</f>
        <v>0</v>
      </c>
      <c r="X6" s="27">
        <f>(P44)</f>
        <v>0</v>
      </c>
      <c r="Y6" s="40" t="str">
        <f>IF(W6=".","-",IF(W6&gt;X6,"g",IF(W6=X6,"d","v")))</f>
        <v>d</v>
      </c>
      <c r="Z6" s="39">
        <v>6</v>
      </c>
      <c r="AA6" s="27">
        <f>(N39)</f>
        <v>1</v>
      </c>
      <c r="AB6" s="27">
        <f>(P39)</f>
        <v>0</v>
      </c>
      <c r="AC6" s="40" t="str">
        <f t="shared" si="0"/>
        <v>g</v>
      </c>
      <c r="AD6" s="39">
        <v>2</v>
      </c>
      <c r="AE6" s="27" t="str">
        <f>(N20)</f>
        <v>.</v>
      </c>
      <c r="AF6" s="27" t="str">
        <f>(P20)</f>
        <v>.</v>
      </c>
      <c r="AG6" s="40" t="str">
        <f t="shared" si="1"/>
        <v>-</v>
      </c>
      <c r="AH6" s="43"/>
      <c r="AI6" s="44">
        <f t="shared" si="2"/>
        <v>6</v>
      </c>
      <c r="AJ6" s="45">
        <f t="shared" si="3"/>
        <v>2</v>
      </c>
      <c r="AK6" s="45">
        <f t="shared" si="4"/>
        <v>3</v>
      </c>
      <c r="AL6" s="45">
        <f t="shared" si="5"/>
        <v>1</v>
      </c>
      <c r="AM6" s="33">
        <f>SUM(IF(C6&lt;&gt;".",C6)+IF(G6&lt;&gt;".",G6)+IF(K6&lt;&gt;".",K6)+IF(S6&lt;&gt;".",S6)+IF(W6&lt;&gt;".",W6)+IF(AA6&lt;&gt;".",AA6)+IF(AE6&lt;&gt;".",AE6))</f>
        <v>4</v>
      </c>
      <c r="AN6" s="33">
        <f>SUM(IF(D6&lt;&gt;".",D6)+IF(H6&lt;&gt;".",H6)+IF(L6&lt;&gt;".",L6)+IF(T6&lt;&gt;".",T6)+IF(X6&lt;&gt;".",X6)+IF(AB6&lt;&gt;".",AB6)+IF(AF6&lt;&gt;".",AF6))</f>
        <v>2</v>
      </c>
      <c r="AO6" s="46">
        <f t="shared" si="6"/>
        <v>9</v>
      </c>
      <c r="AP6" s="35"/>
      <c r="AQ6" s="36">
        <f t="shared" si="7"/>
        <v>4</v>
      </c>
      <c r="AR6" s="37"/>
      <c r="AS6" s="38">
        <f t="shared" si="8"/>
        <v>2</v>
      </c>
    </row>
    <row r="7" spans="1:45" ht="15.75" x14ac:dyDescent="0.25">
      <c r="A7" s="92" t="s">
        <v>23</v>
      </c>
      <c r="B7" s="39">
        <v>4</v>
      </c>
      <c r="C7" s="27">
        <f>(P27)</f>
        <v>2</v>
      </c>
      <c r="D7" s="27">
        <f>(N27)</f>
        <v>0</v>
      </c>
      <c r="E7" s="40" t="str">
        <f t="shared" si="9"/>
        <v>g</v>
      </c>
      <c r="F7" s="39">
        <v>3</v>
      </c>
      <c r="G7" s="27">
        <f>(P23)</f>
        <v>1</v>
      </c>
      <c r="H7" s="27">
        <f>(N23)</f>
        <v>1</v>
      </c>
      <c r="I7" s="40" t="str">
        <f t="shared" si="10"/>
        <v>d</v>
      </c>
      <c r="J7" s="39">
        <v>2</v>
      </c>
      <c r="K7" s="27">
        <f>(P19)</f>
        <v>1</v>
      </c>
      <c r="L7" s="27">
        <f>(N19)</f>
        <v>1</v>
      </c>
      <c r="M7" s="40" t="str">
        <f>IF(K7=".","-",IF(K7&gt;L7,"g",IF(K7=L7,"d","v")))</f>
        <v>d</v>
      </c>
      <c r="N7" s="39">
        <v>1</v>
      </c>
      <c r="O7" s="27">
        <f>(P15)</f>
        <v>0</v>
      </c>
      <c r="P7" s="27">
        <f>(N15)</f>
        <v>0</v>
      </c>
      <c r="Q7" s="40" t="str">
        <f>IF(O7=".","-",IF(O7&gt;P7,"g",IF(O7=P7,"d","v")))</f>
        <v>d</v>
      </c>
      <c r="R7" s="41"/>
      <c r="S7" s="42"/>
      <c r="T7" s="42"/>
      <c r="U7" s="42"/>
      <c r="V7" s="39">
        <v>6</v>
      </c>
      <c r="W7" s="27">
        <f>(N40)</f>
        <v>2</v>
      </c>
      <c r="X7" s="27">
        <f>(P40)</f>
        <v>0</v>
      </c>
      <c r="Y7" s="40" t="str">
        <f>IF(W7=".","-",IF(W7&gt;X7,"g",IF(W7=X7,"d","v")))</f>
        <v>g</v>
      </c>
      <c r="Z7" s="39">
        <v>5</v>
      </c>
      <c r="AA7" s="27">
        <f>(N34)</f>
        <v>0</v>
      </c>
      <c r="AB7" s="27">
        <f>(P34)</f>
        <v>0</v>
      </c>
      <c r="AC7" s="40" t="str">
        <f t="shared" si="0"/>
        <v>d</v>
      </c>
      <c r="AD7" s="39">
        <v>7</v>
      </c>
      <c r="AE7" s="27" t="str">
        <f>(N45)</f>
        <v>.</v>
      </c>
      <c r="AF7" s="27" t="str">
        <f>(P45)</f>
        <v>.</v>
      </c>
      <c r="AG7" s="40" t="str">
        <f t="shared" si="1"/>
        <v>-</v>
      </c>
      <c r="AH7" s="43"/>
      <c r="AI7" s="44">
        <f t="shared" si="2"/>
        <v>6</v>
      </c>
      <c r="AJ7" s="45">
        <f t="shared" si="3"/>
        <v>2</v>
      </c>
      <c r="AK7" s="45">
        <f t="shared" si="4"/>
        <v>4</v>
      </c>
      <c r="AL7" s="45">
        <f t="shared" si="5"/>
        <v>0</v>
      </c>
      <c r="AM7" s="33">
        <f>SUM(IF(C7&lt;&gt;".",C7)+IF(G7&lt;&gt;".",G7)+IF(K7&lt;&gt;".",K7)+IF(O7&lt;&gt;".",O7)+IF(W7&lt;&gt;".",W7)+IF(AA7&lt;&gt;".",AA7)+IF(AE7&lt;&gt;".",AE7))</f>
        <v>6</v>
      </c>
      <c r="AN7" s="33">
        <f>SUM(IF(D7&lt;&gt;".",D7)+IF(H7&lt;&gt;".",H7)+IF(L7&lt;&gt;".",L7)+IF(P7&lt;&gt;".",P7)+IF(X7&lt;&gt;".",X7)+IF(AB7&lt;&gt;".",AB7)+IF(AF7&lt;&gt;".",AF7))</f>
        <v>2</v>
      </c>
      <c r="AO7" s="46">
        <f t="shared" si="6"/>
        <v>10</v>
      </c>
      <c r="AP7" s="35"/>
      <c r="AQ7" s="36">
        <f t="shared" si="7"/>
        <v>3</v>
      </c>
      <c r="AR7" s="37"/>
      <c r="AS7" s="38">
        <f t="shared" si="8"/>
        <v>4</v>
      </c>
    </row>
    <row r="8" spans="1:45" ht="15.75" x14ac:dyDescent="0.25">
      <c r="A8" s="96" t="s">
        <v>15</v>
      </c>
      <c r="B8" s="39">
        <v>3</v>
      </c>
      <c r="C8" s="27">
        <f>(P22)</f>
        <v>0</v>
      </c>
      <c r="D8" s="27">
        <f>(N22)</f>
        <v>7</v>
      </c>
      <c r="E8" s="40" t="str">
        <f t="shared" si="9"/>
        <v>v</v>
      </c>
      <c r="F8" s="39">
        <v>2</v>
      </c>
      <c r="G8" s="27">
        <f>(P18)</f>
        <v>1</v>
      </c>
      <c r="H8" s="27">
        <f>(N18)</f>
        <v>2</v>
      </c>
      <c r="I8" s="40" t="str">
        <f t="shared" si="10"/>
        <v>v</v>
      </c>
      <c r="J8" s="39">
        <v>1</v>
      </c>
      <c r="K8" s="27">
        <f>(P14)</f>
        <v>2</v>
      </c>
      <c r="L8" s="27">
        <f>(N14)</f>
        <v>5</v>
      </c>
      <c r="M8" s="40" t="str">
        <f>IF(K8=".","-",IF(K8&gt;L8,"g",IF(K8=L8,"d","v")))</f>
        <v>v</v>
      </c>
      <c r="N8" s="39">
        <v>7</v>
      </c>
      <c r="O8" s="27">
        <f>(P44)</f>
        <v>0</v>
      </c>
      <c r="P8" s="27">
        <f>(N44)</f>
        <v>0</v>
      </c>
      <c r="Q8" s="40" t="str">
        <f>IF(O8=".","-",IF(O8&gt;P8,"g",IF(O8=P8,"d","v")))</f>
        <v>d</v>
      </c>
      <c r="R8" s="39">
        <v>6</v>
      </c>
      <c r="S8" s="27">
        <f>(P40)</f>
        <v>0</v>
      </c>
      <c r="T8" s="27">
        <f>(N40)</f>
        <v>2</v>
      </c>
      <c r="U8" s="40" t="str">
        <f>IF(S8=".","-",IF(S8&gt;T8,"g",IF(S8=T8,"d","v")))</f>
        <v>v</v>
      </c>
      <c r="V8" s="41"/>
      <c r="W8" s="42"/>
      <c r="X8" s="42"/>
      <c r="Y8" s="42"/>
      <c r="Z8" s="39">
        <v>4</v>
      </c>
      <c r="AA8" s="27">
        <f>(N30)</f>
        <v>0</v>
      </c>
      <c r="AB8" s="27">
        <f>(P30)</f>
        <v>0</v>
      </c>
      <c r="AC8" s="40" t="str">
        <f t="shared" si="0"/>
        <v>d</v>
      </c>
      <c r="AD8" s="39">
        <v>5</v>
      </c>
      <c r="AE8" s="27" t="str">
        <f>(N35)</f>
        <v>.</v>
      </c>
      <c r="AF8" s="27" t="str">
        <f>(P35)</f>
        <v>.</v>
      </c>
      <c r="AG8" s="40" t="str">
        <f t="shared" si="1"/>
        <v>-</v>
      </c>
      <c r="AH8" s="43"/>
      <c r="AI8" s="44">
        <f t="shared" si="2"/>
        <v>6</v>
      </c>
      <c r="AJ8" s="45">
        <f t="shared" si="3"/>
        <v>0</v>
      </c>
      <c r="AK8" s="45">
        <f t="shared" si="4"/>
        <v>2</v>
      </c>
      <c r="AL8" s="45">
        <f t="shared" si="5"/>
        <v>4</v>
      </c>
      <c r="AM8" s="33">
        <f>SUM(IF(C8&lt;&gt;".",C8)+IF(G8&lt;&gt;".",G8)+IF(K8&lt;&gt;".",K8)+IF(S8&lt;&gt;".",S8)+IF(O8&lt;&gt;".",O8)+IF(AA8&lt;&gt;".",AA8)+IF(AE8&lt;&gt;".",AE8))</f>
        <v>3</v>
      </c>
      <c r="AN8" s="33">
        <f>SUM(IF(D8&lt;&gt;".",D8)+IF(H8&lt;&gt;".",H8)+IF(L8&lt;&gt;".",L8)+IF(T8&lt;&gt;".",T8)+IF(P8&lt;&gt;".",P8)+IF(AB8&lt;&gt;".",AB8)+IF(AF8&lt;&gt;".",AF8))</f>
        <v>16</v>
      </c>
      <c r="AO8" s="46">
        <f t="shared" si="6"/>
        <v>2</v>
      </c>
      <c r="AP8" s="35"/>
      <c r="AQ8" s="36">
        <f t="shared" si="7"/>
        <v>6</v>
      </c>
      <c r="AR8" s="37"/>
      <c r="AS8" s="38">
        <f t="shared" si="8"/>
        <v>-13</v>
      </c>
    </row>
    <row r="9" spans="1:45" ht="15.75" x14ac:dyDescent="0.25">
      <c r="A9" s="97" t="s">
        <v>21</v>
      </c>
      <c r="B9" s="39">
        <v>2</v>
      </c>
      <c r="C9" s="27">
        <f>(P17)</f>
        <v>0</v>
      </c>
      <c r="D9" s="27">
        <f>(N17)</f>
        <v>2</v>
      </c>
      <c r="E9" s="40" t="str">
        <f t="shared" si="9"/>
        <v>v</v>
      </c>
      <c r="F9" s="39">
        <v>1</v>
      </c>
      <c r="G9" s="27">
        <f>(P13)</f>
        <v>0</v>
      </c>
      <c r="H9" s="27">
        <f>(N13)</f>
        <v>2</v>
      </c>
      <c r="I9" s="40" t="str">
        <f t="shared" si="10"/>
        <v>v</v>
      </c>
      <c r="J9" s="39">
        <v>7</v>
      </c>
      <c r="K9" s="27">
        <f>(P43)</f>
        <v>1</v>
      </c>
      <c r="L9" s="27">
        <f>(N43)</f>
        <v>2</v>
      </c>
      <c r="M9" s="40" t="str">
        <f>IF(K9=".","-",IF(K9&gt;L9,"g",IF(K9=L9,"d","v")))</f>
        <v>v</v>
      </c>
      <c r="N9" s="39">
        <v>6</v>
      </c>
      <c r="O9" s="27">
        <f>(P39)</f>
        <v>0</v>
      </c>
      <c r="P9" s="27">
        <f>(N39)</f>
        <v>1</v>
      </c>
      <c r="Q9" s="40" t="str">
        <f>IF(O9=".","-",IF(O9&gt;P9,"g",IF(O9=P9,"d","v")))</f>
        <v>v</v>
      </c>
      <c r="R9" s="39">
        <v>5</v>
      </c>
      <c r="S9" s="27">
        <f>(P34)</f>
        <v>0</v>
      </c>
      <c r="T9" s="27">
        <f>(N34)</f>
        <v>0</v>
      </c>
      <c r="U9" s="40" t="str">
        <f>IF(S9=".","-",IF(S9&gt;T9,"g",IF(S9=T9,"d","v")))</f>
        <v>d</v>
      </c>
      <c r="V9" s="39">
        <v>4</v>
      </c>
      <c r="W9" s="27">
        <f>(P30)</f>
        <v>0</v>
      </c>
      <c r="X9" s="27">
        <f>(N30)</f>
        <v>0</v>
      </c>
      <c r="Y9" s="40" t="str">
        <f>IF(W9=".","-",IF(W9&gt;X9,"g",IF(W9=X9,"d","v")))</f>
        <v>d</v>
      </c>
      <c r="Z9" s="41"/>
      <c r="AA9" s="42"/>
      <c r="AB9" s="42"/>
      <c r="AC9" s="42"/>
      <c r="AD9" s="39">
        <v>3</v>
      </c>
      <c r="AE9" s="27" t="str">
        <f>(N25)</f>
        <v>.</v>
      </c>
      <c r="AF9" s="27" t="str">
        <f>(P25)</f>
        <v>.</v>
      </c>
      <c r="AG9" s="40" t="str">
        <f t="shared" si="1"/>
        <v>-</v>
      </c>
      <c r="AH9" s="43"/>
      <c r="AI9" s="44">
        <f t="shared" si="2"/>
        <v>6</v>
      </c>
      <c r="AJ9" s="45">
        <f t="shared" si="3"/>
        <v>0</v>
      </c>
      <c r="AK9" s="45">
        <f t="shared" si="4"/>
        <v>2</v>
      </c>
      <c r="AL9" s="45">
        <f t="shared" si="5"/>
        <v>4</v>
      </c>
      <c r="AM9" s="33">
        <f>SUM(IF(C9&lt;&gt;".",C9)+IF(G9&lt;&gt;".",G9)+IF(K9&lt;&gt;".",K9)+IF(S9&lt;&gt;".",S9)+IF(W9&lt;&gt;".",W9)+IF(O9&lt;&gt;".",O9)+IF(AE9&lt;&gt;".",AE9))</f>
        <v>1</v>
      </c>
      <c r="AN9" s="33">
        <f>SUM(IF(D9&lt;&gt;".",D9)+IF(H9&lt;&gt;".",H9)+IF(L9&lt;&gt;".",L9)+IF(T9&lt;&gt;".",T9)+IF(X9&lt;&gt;".",X9)+IF(P9&lt;&gt;".",P9)+IF(AF9&lt;&gt;".",AF9))</f>
        <v>7</v>
      </c>
      <c r="AO9" s="46">
        <f t="shared" si="6"/>
        <v>2</v>
      </c>
      <c r="AP9" s="47"/>
      <c r="AQ9" s="36">
        <f t="shared" si="7"/>
        <v>6</v>
      </c>
      <c r="AR9" s="37"/>
      <c r="AS9" s="38">
        <f t="shared" si="8"/>
        <v>-6</v>
      </c>
    </row>
    <row r="10" spans="1:45" s="59" customFormat="1" ht="16.5" thickBot="1" x14ac:dyDescent="0.3">
      <c r="A10" s="48" t="s">
        <v>54</v>
      </c>
      <c r="B10" s="49">
        <v>1</v>
      </c>
      <c r="C10" s="50" t="str">
        <f>(P12)</f>
        <v>.</v>
      </c>
      <c r="D10" s="50" t="str">
        <f>(N12)</f>
        <v>.</v>
      </c>
      <c r="E10" s="51" t="str">
        <f t="shared" si="9"/>
        <v>-</v>
      </c>
      <c r="F10" s="49">
        <v>6</v>
      </c>
      <c r="G10" s="50" t="str">
        <f>(P38)</f>
        <v>.</v>
      </c>
      <c r="H10" s="50" t="str">
        <f>(N38)</f>
        <v>.</v>
      </c>
      <c r="I10" s="51" t="str">
        <f t="shared" si="10"/>
        <v>-</v>
      </c>
      <c r="J10" s="49">
        <v>4</v>
      </c>
      <c r="K10" s="50" t="str">
        <f>(P29)</f>
        <v>.</v>
      </c>
      <c r="L10" s="50" t="str">
        <f>(N29)</f>
        <v>.</v>
      </c>
      <c r="M10" s="51" t="str">
        <f>IF(K10=".","-",IF(K10&gt;L10,"g",IF(K10=L10,"d","v")))</f>
        <v>-</v>
      </c>
      <c r="N10" s="49">
        <v>2</v>
      </c>
      <c r="O10" s="50" t="str">
        <f>(P20)</f>
        <v>.</v>
      </c>
      <c r="P10" s="50" t="str">
        <f>(N20)</f>
        <v>.</v>
      </c>
      <c r="Q10" s="51" t="str">
        <f>IF(O10=".","-",IF(O10&gt;P10,"g",IF(O10=P10,"d","v")))</f>
        <v>-</v>
      </c>
      <c r="R10" s="49">
        <v>7</v>
      </c>
      <c r="S10" s="50" t="str">
        <f>(P45)</f>
        <v>.</v>
      </c>
      <c r="T10" s="50" t="str">
        <f>(N45)</f>
        <v>.</v>
      </c>
      <c r="U10" s="51" t="str">
        <f>IF(S10=".","-",IF(S10&gt;T10,"g",IF(S10=T10,"d","v")))</f>
        <v>-</v>
      </c>
      <c r="V10" s="49">
        <v>5</v>
      </c>
      <c r="W10" s="50" t="str">
        <f>(P35)</f>
        <v>.</v>
      </c>
      <c r="X10" s="50" t="str">
        <f>(N35)</f>
        <v>.</v>
      </c>
      <c r="Y10" s="51" t="str">
        <f>IF(W10=".","-",IF(W10&gt;X10,"g",IF(W10=X10,"d","v")))</f>
        <v>-</v>
      </c>
      <c r="Z10" s="49">
        <v>3</v>
      </c>
      <c r="AA10" s="50" t="str">
        <f>(P25)</f>
        <v>.</v>
      </c>
      <c r="AB10" s="50" t="str">
        <f>(N25)</f>
        <v>.</v>
      </c>
      <c r="AC10" s="51" t="str">
        <f>IF(AA10=".","-",IF(AA10&gt;AB10,"g",IF(AA10=AB10,"d","v")))</f>
        <v>-</v>
      </c>
      <c r="AD10" s="52"/>
      <c r="AE10" s="53"/>
      <c r="AF10" s="53"/>
      <c r="AG10" s="53"/>
      <c r="AH10" s="15"/>
      <c r="AI10" s="54">
        <f t="shared" si="2"/>
        <v>0</v>
      </c>
      <c r="AJ10" s="55">
        <f t="shared" si="3"/>
        <v>0</v>
      </c>
      <c r="AK10" s="55">
        <f t="shared" si="4"/>
        <v>0</v>
      </c>
      <c r="AL10" s="55">
        <f t="shared" si="5"/>
        <v>0</v>
      </c>
      <c r="AM10" s="56">
        <f>SUM(IF(C10&lt;&gt;".",C10)+IF(G10&lt;&gt;".",G10)+IF(K10&lt;&gt;".",K10)+IF(S10&lt;&gt;".",S10)+IF(W10&lt;&gt;".",W10)+IF(AA10&lt;&gt;".",AA10)+IF(O10&lt;&gt;".",O10))</f>
        <v>0</v>
      </c>
      <c r="AN10" s="56">
        <f>SUM(IF(D10&lt;&gt;".",D10)+IF(H10&lt;&gt;".",H10)+IF(L10&lt;&gt;".",L10)+IF(T10&lt;&gt;".",T10)+IF(X10&lt;&gt;".",X10)+IF(AB10&lt;&gt;".",AB10)+IF(P10&lt;&gt;".",P10))</f>
        <v>0</v>
      </c>
      <c r="AO10" s="57">
        <f t="shared" si="6"/>
        <v>0</v>
      </c>
      <c r="AP10" s="35"/>
      <c r="AQ10" s="58">
        <f t="shared" si="7"/>
        <v>8</v>
      </c>
      <c r="AR10" s="37"/>
      <c r="AS10" s="38">
        <f t="shared" si="8"/>
        <v>0</v>
      </c>
    </row>
    <row r="11" spans="1:45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5" s="59" customFormat="1" ht="26.25" x14ac:dyDescent="0.3">
      <c r="A12" s="67">
        <v>1</v>
      </c>
      <c r="B12" s="68"/>
      <c r="D12" s="69"/>
      <c r="K12" s="70"/>
      <c r="L12" s="71" t="str">
        <f>($A$3)</f>
        <v>Fülöp Elemér</v>
      </c>
      <c r="M12" s="70"/>
      <c r="N12" s="72" t="s">
        <v>55</v>
      </c>
      <c r="O12" s="73" t="s">
        <v>56</v>
      </c>
      <c r="P12" s="72" t="s">
        <v>55</v>
      </c>
      <c r="R12" s="59" t="str">
        <f>($A$10)</f>
        <v>j8</v>
      </c>
      <c r="W12" s="70"/>
      <c r="AQ12" s="74"/>
    </row>
    <row r="13" spans="1:45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Horváth Dénes</v>
      </c>
      <c r="N13" s="72">
        <v>2</v>
      </c>
      <c r="O13" s="73" t="s">
        <v>56</v>
      </c>
      <c r="P13" s="72">
        <v>0</v>
      </c>
      <c r="R13" s="59" t="str">
        <f>($A$9)</f>
        <v>Béres II Zoltán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5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Takács Zoltán</v>
      </c>
      <c r="N14" s="72">
        <v>5</v>
      </c>
      <c r="O14" s="73" t="s">
        <v>56</v>
      </c>
      <c r="P14" s="72">
        <v>2</v>
      </c>
      <c r="Q14" s="59"/>
      <c r="R14" s="59" t="str">
        <f>($A$8)</f>
        <v>Angler Lajos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5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Kováts Csaba</v>
      </c>
      <c r="N15" s="72">
        <v>0</v>
      </c>
      <c r="O15" s="73" t="s">
        <v>56</v>
      </c>
      <c r="P15" s="72">
        <v>0</v>
      </c>
      <c r="R15" s="59" t="str">
        <f>($A$7)</f>
        <v>Lukács László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5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($A$3)</f>
        <v>Fülöp Elemér</v>
      </c>
      <c r="M17" s="70"/>
      <c r="N17" s="72">
        <v>2</v>
      </c>
      <c r="O17" s="99" t="s">
        <v>56</v>
      </c>
      <c r="P17" s="72">
        <v>0</v>
      </c>
      <c r="R17" s="59" t="str">
        <f>($A$9)</f>
        <v>Béres II Zoltán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Horváth Dénes</v>
      </c>
      <c r="N18" s="72">
        <v>2</v>
      </c>
      <c r="O18" s="99" t="s">
        <v>56</v>
      </c>
      <c r="P18" s="72">
        <v>1</v>
      </c>
      <c r="R18" s="59" t="str">
        <f>($A$8)</f>
        <v>Angler Lajos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Takács Zoltán</v>
      </c>
      <c r="N19" s="72">
        <v>1</v>
      </c>
      <c r="O19" s="99" t="s">
        <v>56</v>
      </c>
      <c r="P19" s="72">
        <v>1</v>
      </c>
      <c r="Q19" s="59"/>
      <c r="R19" s="59" t="str">
        <f>($A$7)</f>
        <v>Lukács László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Kováts Csaba</v>
      </c>
      <c r="N20" s="72" t="s">
        <v>55</v>
      </c>
      <c r="O20" s="73" t="s">
        <v>56</v>
      </c>
      <c r="P20" s="72" t="s">
        <v>55</v>
      </c>
      <c r="R20" s="59" t="str">
        <f>($A$10)</f>
        <v>j8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($A$3)</f>
        <v>Fülöp Elemér</v>
      </c>
      <c r="M22" s="70"/>
      <c r="N22" s="72">
        <v>7</v>
      </c>
      <c r="O22" s="99"/>
      <c r="P22" s="72">
        <v>0</v>
      </c>
      <c r="R22" s="59" t="str">
        <f>($A$8)</f>
        <v>Angler Lajos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Horváth Dénes</v>
      </c>
      <c r="N23" s="72">
        <v>1</v>
      </c>
      <c r="O23" s="99"/>
      <c r="P23" s="72">
        <v>1</v>
      </c>
      <c r="R23" s="59" t="str">
        <f>($A$7)</f>
        <v>Lukács László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Takács Zoltán</v>
      </c>
      <c r="N24" s="72">
        <v>1</v>
      </c>
      <c r="O24" s="99"/>
      <c r="P24" s="72">
        <v>1</v>
      </c>
      <c r="Q24" s="59"/>
      <c r="R24" s="59" t="str">
        <f>($A$6)</f>
        <v>Kováts Csaba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Béres II Zoltán</v>
      </c>
      <c r="N25" s="72" t="s">
        <v>55</v>
      </c>
      <c r="O25" s="73" t="s">
        <v>56</v>
      </c>
      <c r="P25" s="72" t="s">
        <v>55</v>
      </c>
      <c r="R25" s="59" t="str">
        <f>($A$10)</f>
        <v>j8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($A$3)</f>
        <v>Fülöp Elemér</v>
      </c>
      <c r="M27" s="70"/>
      <c r="N27" s="72">
        <v>0</v>
      </c>
      <c r="O27" s="99" t="s">
        <v>56</v>
      </c>
      <c r="P27" s="72">
        <v>2</v>
      </c>
      <c r="R27" s="59" t="str">
        <f>($A$7)</f>
        <v>Lukács László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Horváth Dénes</v>
      </c>
      <c r="N28" s="72">
        <v>0</v>
      </c>
      <c r="O28" s="99" t="s">
        <v>56</v>
      </c>
      <c r="P28" s="72">
        <v>2</v>
      </c>
      <c r="R28" s="59" t="str">
        <f>($A$6)</f>
        <v>Kováts Csaba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Takács Zoltán</v>
      </c>
      <c r="N29" s="72" t="s">
        <v>55</v>
      </c>
      <c r="O29" s="73" t="s">
        <v>56</v>
      </c>
      <c r="P29" s="72" t="s">
        <v>55</v>
      </c>
      <c r="Q29" s="59"/>
      <c r="R29" s="59" t="str">
        <f>($A$10)</f>
        <v>j8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Angler Lajos</v>
      </c>
      <c r="N30" s="72">
        <v>0</v>
      </c>
      <c r="O30" s="99" t="s">
        <v>56</v>
      </c>
      <c r="P30" s="72">
        <v>0</v>
      </c>
      <c r="R30" s="59" t="str">
        <f>($A$9)</f>
        <v>Béres II Zoltán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($A$3)</f>
        <v>Fülöp Elemér</v>
      </c>
      <c r="M32" s="70"/>
      <c r="N32" s="72">
        <v>1</v>
      </c>
      <c r="O32" s="99" t="s">
        <v>56</v>
      </c>
      <c r="P32" s="72">
        <v>0</v>
      </c>
      <c r="R32" s="59" t="str">
        <f>($A$6)</f>
        <v>Kováts Csaba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Horváth Dénes</v>
      </c>
      <c r="N33" s="72">
        <v>0</v>
      </c>
      <c r="O33" s="99" t="s">
        <v>56</v>
      </c>
      <c r="P33" s="72">
        <v>2</v>
      </c>
      <c r="R33" s="59" t="str">
        <f>($A$5)</f>
        <v>Takács Zoltán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Lukács László</v>
      </c>
      <c r="N34" s="72">
        <v>0</v>
      </c>
      <c r="O34" s="99" t="s">
        <v>56</v>
      </c>
      <c r="P34" s="72">
        <v>0</v>
      </c>
      <c r="Q34" s="59"/>
      <c r="R34" s="59" t="str">
        <f>($A$9)</f>
        <v>Béres II Zoltán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Angler Lajos</v>
      </c>
      <c r="N35" s="72" t="s">
        <v>55</v>
      </c>
      <c r="O35" s="73" t="s">
        <v>56</v>
      </c>
      <c r="P35" s="72" t="s">
        <v>55</v>
      </c>
      <c r="R35" s="59" t="str">
        <f>($A$10)</f>
        <v>j8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($A$3)</f>
        <v>Fülöp Elemér</v>
      </c>
      <c r="M37" s="70"/>
      <c r="N37" s="72">
        <v>0</v>
      </c>
      <c r="O37" s="99" t="s">
        <v>56</v>
      </c>
      <c r="P37" s="72">
        <v>1</v>
      </c>
      <c r="R37" s="59" t="str">
        <f>($A$5)</f>
        <v>Takács Zoltán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Horváth Dénes</v>
      </c>
      <c r="N38" s="72" t="s">
        <v>55</v>
      </c>
      <c r="O38" s="73" t="s">
        <v>56</v>
      </c>
      <c r="P38" s="72" t="s">
        <v>55</v>
      </c>
      <c r="R38" s="59" t="str">
        <f>($A$10)</f>
        <v>j8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Kováts Csaba</v>
      </c>
      <c r="N39" s="72">
        <v>1</v>
      </c>
      <c r="O39" s="99" t="s">
        <v>56</v>
      </c>
      <c r="P39" s="72">
        <v>0</v>
      </c>
      <c r="Q39" s="59"/>
      <c r="R39" s="59" t="str">
        <f>($A$9)</f>
        <v>Béres II Zoltán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Lukács László</v>
      </c>
      <c r="N40" s="72">
        <v>2</v>
      </c>
      <c r="O40" s="99" t="s">
        <v>56</v>
      </c>
      <c r="P40" s="72">
        <v>0</v>
      </c>
      <c r="R40" s="59" t="str">
        <f>($A$8)</f>
        <v>Angler Lajos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($A$3)</f>
        <v>Fülöp Elemér</v>
      </c>
      <c r="M42" s="70"/>
      <c r="N42" s="72">
        <v>6</v>
      </c>
      <c r="O42" s="99" t="s">
        <v>56</v>
      </c>
      <c r="P42" s="72">
        <v>1</v>
      </c>
      <c r="R42" s="59" t="str">
        <f>($A$4)</f>
        <v>Horváth Dénes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Takács Zoltán</v>
      </c>
      <c r="N43" s="72">
        <v>2</v>
      </c>
      <c r="O43" s="99" t="s">
        <v>56</v>
      </c>
      <c r="P43" s="72">
        <v>1</v>
      </c>
      <c r="R43" s="59" t="str">
        <f>($A$9)</f>
        <v>Béres II Zoltán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Kováts Csaba</v>
      </c>
      <c r="N44" s="72">
        <v>0</v>
      </c>
      <c r="O44" s="99" t="s">
        <v>56</v>
      </c>
      <c r="P44" s="72">
        <v>0</v>
      </c>
      <c r="Q44" s="59"/>
      <c r="R44" s="59" t="str">
        <f>($A$8)</f>
        <v>Angler Lajos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Lukács László</v>
      </c>
      <c r="N45" s="72" t="s">
        <v>55</v>
      </c>
      <c r="O45" s="73" t="s">
        <v>56</v>
      </c>
      <c r="P45" s="72" t="s">
        <v>55</v>
      </c>
      <c r="R45" s="59" t="str">
        <f>($A$10)</f>
        <v>j8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53" priority="1" stopIfTrue="1" operator="equal">
      <formula>"g"</formula>
    </cfRule>
    <cfRule type="cellIs" dxfId="52" priority="2" stopIfTrue="1" operator="equal">
      <formula>"d"</formula>
    </cfRule>
    <cfRule type="cellIs" dxfId="51" priority="3" stopIfTrue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2.28515625" bestFit="1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5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5" ht="33.75" customHeight="1" thickTop="1" thickBot="1" x14ac:dyDescent="0.3">
      <c r="A2" s="11" t="s">
        <v>44</v>
      </c>
      <c r="B2" s="12" t="str">
        <f>(A3)</f>
        <v>Pákai György</v>
      </c>
      <c r="C2" s="13"/>
      <c r="D2" s="12"/>
      <c r="E2" s="12"/>
      <c r="F2" s="14" t="str">
        <f>(A4)</f>
        <v>Trecskó  János</v>
      </c>
      <c r="G2" s="12"/>
      <c r="H2" s="12"/>
      <c r="I2" s="12"/>
      <c r="J2" s="14" t="str">
        <f>(A5)</f>
        <v>Koczor János</v>
      </c>
      <c r="K2" s="12"/>
      <c r="L2" s="12"/>
      <c r="M2" s="12"/>
      <c r="N2" s="14" t="str">
        <f>(A6)</f>
        <v>Bodó Attila</v>
      </c>
      <c r="O2" s="12"/>
      <c r="P2" s="12"/>
      <c r="Q2" s="12"/>
      <c r="R2" s="14" t="str">
        <f>(A7)</f>
        <v>Deme Gyula</v>
      </c>
      <c r="S2" s="12"/>
      <c r="T2" s="12"/>
      <c r="U2" s="12"/>
      <c r="V2" s="14" t="str">
        <f>(A8)</f>
        <v>Kondor Balázs</v>
      </c>
      <c r="W2" s="12"/>
      <c r="X2" s="12"/>
      <c r="Y2" s="12"/>
      <c r="Z2" s="14" t="str">
        <f>(A9)</f>
        <v>Rácz Ferenc</v>
      </c>
      <c r="AA2" s="12"/>
      <c r="AB2" s="12"/>
      <c r="AC2" s="12"/>
      <c r="AD2" s="14" t="str">
        <f>(A10)</f>
        <v>j8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5" ht="16.5" thickTop="1" x14ac:dyDescent="0.25">
      <c r="A3" s="4" t="s">
        <v>27</v>
      </c>
      <c r="B3" s="24"/>
      <c r="C3" s="25"/>
      <c r="D3" s="25"/>
      <c r="E3" s="25"/>
      <c r="F3" s="26">
        <v>7</v>
      </c>
      <c r="G3" s="27">
        <f>(N42)</f>
        <v>1</v>
      </c>
      <c r="H3" s="27">
        <f>(P42)</f>
        <v>0</v>
      </c>
      <c r="I3" s="28" t="str">
        <f>IF(G3=".","-",IF(G3&gt;H3,"g",IF(G3=H3,"d","v")))</f>
        <v>g</v>
      </c>
      <c r="J3" s="26">
        <v>6</v>
      </c>
      <c r="K3" s="29">
        <f>(N37)</f>
        <v>1</v>
      </c>
      <c r="L3" s="29">
        <f>(P37)</f>
        <v>0</v>
      </c>
      <c r="M3" s="28" t="str">
        <f>IF(K3=".","-",IF(K3&gt;L3,"g",IF(K3=L3,"d","v")))</f>
        <v>g</v>
      </c>
      <c r="N3" s="26">
        <v>5</v>
      </c>
      <c r="O3" s="29">
        <f>(N32)</f>
        <v>1</v>
      </c>
      <c r="P3" s="29">
        <f>(P32)</f>
        <v>1</v>
      </c>
      <c r="Q3" s="28" t="str">
        <f>IF(O3=".","-",IF(O3&gt;P3,"g",IF(O3=P3,"d","v")))</f>
        <v>d</v>
      </c>
      <c r="R3" s="26">
        <v>4</v>
      </c>
      <c r="S3" s="29">
        <f>(N27)</f>
        <v>1</v>
      </c>
      <c r="T3" s="29">
        <f>(P27)</f>
        <v>1</v>
      </c>
      <c r="U3" s="28" t="str">
        <f>IF(S3=".","-",IF(S3&gt;T3,"g",IF(S3=T3,"d","v")))</f>
        <v>d</v>
      </c>
      <c r="V3" s="26">
        <v>3</v>
      </c>
      <c r="W3" s="29">
        <f>(N22)</f>
        <v>6</v>
      </c>
      <c r="X3" s="29">
        <f>(P22)</f>
        <v>1</v>
      </c>
      <c r="Y3" s="28" t="str">
        <f>IF(W3=".","-",IF(W3&gt;X3,"g",IF(W3=X3,"d","v")))</f>
        <v>g</v>
      </c>
      <c r="Z3" s="26">
        <v>2</v>
      </c>
      <c r="AA3" s="29">
        <f>(N17)</f>
        <v>2</v>
      </c>
      <c r="AB3" s="29">
        <f>(P17)</f>
        <v>0</v>
      </c>
      <c r="AC3" s="28" t="str">
        <f t="shared" ref="AC3:AC8" si="0">IF(AA3=".","-",IF(AA3&gt;AB3,"g",IF(AA3=AB3,"d","v")))</f>
        <v>g</v>
      </c>
      <c r="AD3" s="26">
        <v>1</v>
      </c>
      <c r="AE3" s="29" t="str">
        <f>(N12)</f>
        <v>.</v>
      </c>
      <c r="AF3" s="29" t="str">
        <f>(P12)</f>
        <v>.</v>
      </c>
      <c r="AG3" s="28" t="str">
        <f t="shared" ref="AG3:AG9" si="1">IF(AE3=".","-",IF(AE3&gt;AF3,"g",IF(AE3=AF3,"d","v")))</f>
        <v>-</v>
      </c>
      <c r="AH3" s="30"/>
      <c r="AI3" s="31">
        <f t="shared" ref="AI3:AI10" si="2">SUM(AJ3:AL3)</f>
        <v>6</v>
      </c>
      <c r="AJ3" s="32">
        <f t="shared" ref="AJ3:AJ10" si="3">COUNTIF(B3:AG3,"g")</f>
        <v>4</v>
      </c>
      <c r="AK3" s="32">
        <f t="shared" ref="AK3:AK10" si="4">COUNTIF(B3:AG3,"d")</f>
        <v>2</v>
      </c>
      <c r="AL3" s="32">
        <f t="shared" ref="AL3:AL10" si="5">COUNTIF(B3:AG3,"v")</f>
        <v>0</v>
      </c>
      <c r="AM3" s="33">
        <f>SUM(IF(G3&lt;&gt;".",G3)+IF(K3&lt;&gt;".",K3)+IF(O3&lt;&gt;".",O3)+IF(S3&lt;&gt;".",S3)+IF(W3&lt;&gt;".",W3)+IF(AA3&lt;&gt;".",AA3)+IF(AE3&lt;&gt;".",AE3))</f>
        <v>12</v>
      </c>
      <c r="AN3" s="33">
        <f>SUM(IF(H3&lt;&gt;".",H3)+IF(L3&lt;&gt;".",L3)+IF(P3&lt;&gt;".",P3)+IF(T3&lt;&gt;".",T3)+IF(X3&lt;&gt;".",X3)+IF(AB3&lt;&gt;".",AB3)+IF(AF3&lt;&gt;".",AF3))</f>
        <v>3</v>
      </c>
      <c r="AO3" s="34">
        <f t="shared" ref="AO3:AO10" si="6">SUM(AJ3*3+AK3*1)</f>
        <v>14</v>
      </c>
      <c r="AP3" s="35"/>
      <c r="AQ3" s="36">
        <f t="shared" ref="AQ3:AQ10" si="7">RANK(AO3,$AO$3:$AO$10,0)</f>
        <v>1</v>
      </c>
      <c r="AR3" s="37"/>
      <c r="AS3" s="38">
        <f t="shared" ref="AS3:AS10" si="8">SUM(AM3-AN3)</f>
        <v>9</v>
      </c>
    </row>
    <row r="4" spans="1:45" ht="15.75" x14ac:dyDescent="0.25">
      <c r="A4" s="90" t="s">
        <v>2</v>
      </c>
      <c r="B4" s="39">
        <v>7</v>
      </c>
      <c r="C4" s="27">
        <f>(P42)</f>
        <v>0</v>
      </c>
      <c r="D4" s="27">
        <f>(N42)</f>
        <v>1</v>
      </c>
      <c r="E4" s="40" t="str">
        <f t="shared" ref="E4:E10" si="9">IF(C4=".","-",IF(C4&gt;D4,"g",IF(C4=D4,"d","v")))</f>
        <v>v</v>
      </c>
      <c r="F4" s="41"/>
      <c r="G4" s="42"/>
      <c r="H4" s="42"/>
      <c r="I4" s="42"/>
      <c r="J4" s="39">
        <v>5</v>
      </c>
      <c r="K4" s="27">
        <f>(N33)</f>
        <v>3</v>
      </c>
      <c r="L4" s="27">
        <f>(P33)</f>
        <v>1</v>
      </c>
      <c r="M4" s="40" t="str">
        <f>IF(K4=".","-",IF(K4&gt;L4,"g",IF(K4=L4,"d","v")))</f>
        <v>g</v>
      </c>
      <c r="N4" s="39">
        <v>4</v>
      </c>
      <c r="O4" s="27">
        <f>(N28)</f>
        <v>0</v>
      </c>
      <c r="P4" s="27">
        <f>(P28)</f>
        <v>1</v>
      </c>
      <c r="Q4" s="40" t="str">
        <f>IF(O4=".","-",IF(O4&gt;P4,"g",IF(O4=P4,"d","v")))</f>
        <v>v</v>
      </c>
      <c r="R4" s="39">
        <v>3</v>
      </c>
      <c r="S4" s="27">
        <f>(N23)</f>
        <v>0</v>
      </c>
      <c r="T4" s="27">
        <f>(P23)</f>
        <v>1</v>
      </c>
      <c r="U4" s="40" t="str">
        <f>IF(S4=".","-",IF(S4&gt;T4,"g",IF(S4=T4,"d","v")))</f>
        <v>v</v>
      </c>
      <c r="V4" s="39">
        <v>2</v>
      </c>
      <c r="W4" s="27">
        <f>(N18)</f>
        <v>1</v>
      </c>
      <c r="X4" s="27">
        <f>(P18)</f>
        <v>1</v>
      </c>
      <c r="Y4" s="40" t="str">
        <f>IF(W4=".","-",IF(W4&gt;X4,"g",IF(W4=X4,"d","v")))</f>
        <v>d</v>
      </c>
      <c r="Z4" s="39">
        <v>1</v>
      </c>
      <c r="AA4" s="27">
        <f>(N13)</f>
        <v>5</v>
      </c>
      <c r="AB4" s="27">
        <f>(P13)</f>
        <v>0</v>
      </c>
      <c r="AC4" s="40" t="str">
        <f t="shared" si="0"/>
        <v>g</v>
      </c>
      <c r="AD4" s="39">
        <v>6</v>
      </c>
      <c r="AE4" s="27" t="str">
        <f>(N38)</f>
        <v>.</v>
      </c>
      <c r="AF4" s="27" t="str">
        <f>(P38)</f>
        <v>.</v>
      </c>
      <c r="AG4" s="40" t="str">
        <f t="shared" si="1"/>
        <v>-</v>
      </c>
      <c r="AH4" s="43"/>
      <c r="AI4" s="44">
        <f t="shared" si="2"/>
        <v>6</v>
      </c>
      <c r="AJ4" s="45">
        <f t="shared" si="3"/>
        <v>2</v>
      </c>
      <c r="AK4" s="45">
        <f t="shared" si="4"/>
        <v>1</v>
      </c>
      <c r="AL4" s="45">
        <f t="shared" si="5"/>
        <v>3</v>
      </c>
      <c r="AM4" s="33">
        <f>SUM(IF(C4&lt;&gt;".",C4)+IF(K4&lt;&gt;".",K4)+IF(O4&lt;&gt;".",O4)+IF(S4&lt;&gt;".",S4)+IF(W4&lt;&gt;".",W4)+IF(AA4&lt;&gt;".",AA4)+IF(AE4&lt;&gt;".",AE4))</f>
        <v>9</v>
      </c>
      <c r="AN4" s="33">
        <f>SUM(IF(D4&lt;&gt;".",D4)+IF(L4&lt;&gt;".",L4)+IF(P4&lt;&gt;".",P4)+IF(T4&lt;&gt;".",T4)+IF(X4&lt;&gt;".",X4)+IF(AB4&lt;&gt;".",AB4)+IF(AF4&lt;&gt;".",AF4))</f>
        <v>5</v>
      </c>
      <c r="AO4" s="46">
        <f t="shared" si="6"/>
        <v>7</v>
      </c>
      <c r="AP4" s="35"/>
      <c r="AQ4" s="36">
        <f t="shared" si="7"/>
        <v>4</v>
      </c>
      <c r="AR4" s="37"/>
      <c r="AS4" s="38">
        <f t="shared" si="8"/>
        <v>4</v>
      </c>
    </row>
    <row r="5" spans="1:45" ht="15.75" x14ac:dyDescent="0.25">
      <c r="A5" s="92" t="s">
        <v>29</v>
      </c>
      <c r="B5" s="39">
        <v>6</v>
      </c>
      <c r="C5" s="27">
        <f>(P37)</f>
        <v>0</v>
      </c>
      <c r="D5" s="27">
        <f>(N37)</f>
        <v>1</v>
      </c>
      <c r="E5" s="40" t="str">
        <f t="shared" si="9"/>
        <v>v</v>
      </c>
      <c r="F5" s="39">
        <v>5</v>
      </c>
      <c r="G5" s="27">
        <f>(P33)</f>
        <v>1</v>
      </c>
      <c r="H5" s="27">
        <f>(N33)</f>
        <v>3</v>
      </c>
      <c r="I5" s="40" t="str">
        <f t="shared" ref="I5:I10" si="10">IF(G5=".","-",IF(G5&gt;H5,"g",IF(G5=H5,"d","v")))</f>
        <v>v</v>
      </c>
      <c r="J5" s="41"/>
      <c r="K5" s="42"/>
      <c r="L5" s="42"/>
      <c r="M5" s="42"/>
      <c r="N5" s="39">
        <v>3</v>
      </c>
      <c r="O5" s="27">
        <f>(N24)</f>
        <v>2</v>
      </c>
      <c r="P5" s="27">
        <f>(P24)</f>
        <v>2</v>
      </c>
      <c r="Q5" s="40" t="str">
        <f>IF(O5=".","-",IF(O5&gt;P5,"g",IF(O5=P5,"d","v")))</f>
        <v>d</v>
      </c>
      <c r="R5" s="39">
        <v>2</v>
      </c>
      <c r="S5" s="27">
        <f>(N19)</f>
        <v>1</v>
      </c>
      <c r="T5" s="27">
        <f>(P19)</f>
        <v>2</v>
      </c>
      <c r="U5" s="40" t="str">
        <f>IF(S5=".","-",IF(S5&gt;T5,"g",IF(S5=T5,"d","v")))</f>
        <v>v</v>
      </c>
      <c r="V5" s="39">
        <v>1</v>
      </c>
      <c r="W5" s="27">
        <f>(N14)</f>
        <v>4</v>
      </c>
      <c r="X5" s="27">
        <f>(P14)</f>
        <v>2</v>
      </c>
      <c r="Y5" s="40" t="str">
        <f>IF(W5=".","-",IF(W5&gt;X5,"g",IF(W5=X5,"d","v")))</f>
        <v>g</v>
      </c>
      <c r="Z5" s="39">
        <v>7</v>
      </c>
      <c r="AA5" s="27">
        <f>(N43)</f>
        <v>2</v>
      </c>
      <c r="AB5" s="27">
        <f>(P43)</f>
        <v>2</v>
      </c>
      <c r="AC5" s="40" t="str">
        <f t="shared" si="0"/>
        <v>d</v>
      </c>
      <c r="AD5" s="39">
        <v>4</v>
      </c>
      <c r="AE5" s="27" t="str">
        <f>(N29)</f>
        <v>.</v>
      </c>
      <c r="AF5" s="27" t="str">
        <f>(P29)</f>
        <v>.</v>
      </c>
      <c r="AG5" s="40" t="str">
        <f t="shared" si="1"/>
        <v>-</v>
      </c>
      <c r="AH5" s="43"/>
      <c r="AI5" s="44">
        <f t="shared" si="2"/>
        <v>6</v>
      </c>
      <c r="AJ5" s="45">
        <f t="shared" si="3"/>
        <v>1</v>
      </c>
      <c r="AK5" s="45">
        <f t="shared" si="4"/>
        <v>2</v>
      </c>
      <c r="AL5" s="45">
        <f t="shared" si="5"/>
        <v>3</v>
      </c>
      <c r="AM5" s="33">
        <f>SUM(IF(C5&lt;&gt;".",C5)+IF(G5&lt;&gt;".",G5)+IF(O5&lt;&gt;".",O5)+IF(S5&lt;&gt;".",S5)+IF(W5&lt;&gt;".",W5)+IF(AA5&lt;&gt;".",AA5)+IF(AE5&lt;&gt;".",AE5))</f>
        <v>10</v>
      </c>
      <c r="AN5" s="33">
        <f>SUM(IF(D5&lt;&gt;".",D5)+IF(H5&lt;&gt;".",H5)+IF(P5&lt;&gt;".",P5)+IF(T5&lt;&gt;".",T5)+IF(X5&lt;&gt;".",X5)+IF(AB5&lt;&gt;".",AB5)+IF(AF5&lt;&gt;".",AF5))</f>
        <v>12</v>
      </c>
      <c r="AO5" s="46">
        <f t="shared" si="6"/>
        <v>5</v>
      </c>
      <c r="AP5" s="35"/>
      <c r="AQ5" s="36">
        <f t="shared" si="7"/>
        <v>5</v>
      </c>
      <c r="AR5" s="37"/>
      <c r="AS5" s="38">
        <f t="shared" si="8"/>
        <v>-2</v>
      </c>
    </row>
    <row r="6" spans="1:45" ht="15.75" x14ac:dyDescent="0.25">
      <c r="A6" s="92" t="s">
        <v>22</v>
      </c>
      <c r="B6" s="39">
        <v>5</v>
      </c>
      <c r="C6" s="27">
        <f>(P32)</f>
        <v>1</v>
      </c>
      <c r="D6" s="27">
        <f>(N32)</f>
        <v>1</v>
      </c>
      <c r="E6" s="40" t="str">
        <f t="shared" si="9"/>
        <v>d</v>
      </c>
      <c r="F6" s="39">
        <v>4</v>
      </c>
      <c r="G6" s="27">
        <f>(P28)</f>
        <v>1</v>
      </c>
      <c r="H6" s="27">
        <f>(N28)</f>
        <v>0</v>
      </c>
      <c r="I6" s="40" t="str">
        <f t="shared" si="10"/>
        <v>g</v>
      </c>
      <c r="J6" s="39">
        <v>3</v>
      </c>
      <c r="K6" s="27">
        <f>(P24)</f>
        <v>2</v>
      </c>
      <c r="L6" s="27">
        <f>(N24)</f>
        <v>2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3</v>
      </c>
      <c r="T6" s="27">
        <f>(P15)</f>
        <v>0</v>
      </c>
      <c r="U6" s="40" t="str">
        <f>IF(S6=".","-",IF(S6&gt;T6,"g",IF(S6=T6,"d","v")))</f>
        <v>g</v>
      </c>
      <c r="V6" s="39">
        <v>7</v>
      </c>
      <c r="W6" s="27">
        <f>(N44)</f>
        <v>2</v>
      </c>
      <c r="X6" s="27">
        <f>(P44)</f>
        <v>0</v>
      </c>
      <c r="Y6" s="40" t="str">
        <f>IF(W6=".","-",IF(W6&gt;X6,"g",IF(W6=X6,"d","v")))</f>
        <v>g</v>
      </c>
      <c r="Z6" s="39">
        <v>6</v>
      </c>
      <c r="AA6" s="27">
        <f>(N39)</f>
        <v>1</v>
      </c>
      <c r="AB6" s="27">
        <f>(P39)</f>
        <v>0</v>
      </c>
      <c r="AC6" s="40" t="str">
        <f t="shared" si="0"/>
        <v>g</v>
      </c>
      <c r="AD6" s="39">
        <v>2</v>
      </c>
      <c r="AE6" s="27" t="str">
        <f>(N20)</f>
        <v>.</v>
      </c>
      <c r="AF6" s="27" t="str">
        <f>(P20)</f>
        <v>.</v>
      </c>
      <c r="AG6" s="40" t="str">
        <f t="shared" si="1"/>
        <v>-</v>
      </c>
      <c r="AH6" s="43"/>
      <c r="AI6" s="44">
        <f t="shared" si="2"/>
        <v>6</v>
      </c>
      <c r="AJ6" s="45">
        <f t="shared" si="3"/>
        <v>4</v>
      </c>
      <c r="AK6" s="45">
        <f t="shared" si="4"/>
        <v>2</v>
      </c>
      <c r="AL6" s="45">
        <f t="shared" si="5"/>
        <v>0</v>
      </c>
      <c r="AM6" s="33">
        <f>SUM(IF(C6&lt;&gt;".",C6)+IF(G6&lt;&gt;".",G6)+IF(K6&lt;&gt;".",K6)+IF(S6&lt;&gt;".",S6)+IF(W6&lt;&gt;".",W6)+IF(AA6&lt;&gt;".",AA6)+IF(AE6&lt;&gt;".",AE6))</f>
        <v>10</v>
      </c>
      <c r="AN6" s="33">
        <f>SUM(IF(D6&lt;&gt;".",D6)+IF(H6&lt;&gt;".",H6)+IF(L6&lt;&gt;".",L6)+IF(T6&lt;&gt;".",T6)+IF(X6&lt;&gt;".",X6)+IF(AB6&lt;&gt;".",AB6)+IF(AF6&lt;&gt;".",AF6))</f>
        <v>3</v>
      </c>
      <c r="AO6" s="46">
        <f t="shared" si="6"/>
        <v>14</v>
      </c>
      <c r="AP6" s="35"/>
      <c r="AQ6" s="36">
        <v>2</v>
      </c>
      <c r="AR6" s="37"/>
      <c r="AS6" s="38">
        <f t="shared" si="8"/>
        <v>7</v>
      </c>
    </row>
    <row r="7" spans="1:45" ht="15.75" x14ac:dyDescent="0.25">
      <c r="A7" s="91" t="s">
        <v>35</v>
      </c>
      <c r="B7" s="39">
        <v>4</v>
      </c>
      <c r="C7" s="27">
        <f>(P27)</f>
        <v>1</v>
      </c>
      <c r="D7" s="27">
        <f>(N27)</f>
        <v>1</v>
      </c>
      <c r="E7" s="40" t="str">
        <f t="shared" si="9"/>
        <v>d</v>
      </c>
      <c r="F7" s="39">
        <v>3</v>
      </c>
      <c r="G7" s="27">
        <f>(P23)</f>
        <v>1</v>
      </c>
      <c r="H7" s="27">
        <f>(N23)</f>
        <v>0</v>
      </c>
      <c r="I7" s="40" t="str">
        <f t="shared" si="10"/>
        <v>g</v>
      </c>
      <c r="J7" s="39">
        <v>2</v>
      </c>
      <c r="K7" s="27">
        <f>(P19)</f>
        <v>2</v>
      </c>
      <c r="L7" s="27">
        <f>(N19)</f>
        <v>1</v>
      </c>
      <c r="M7" s="40" t="str">
        <f>IF(K7=".","-",IF(K7&gt;L7,"g",IF(K7=L7,"d","v")))</f>
        <v>g</v>
      </c>
      <c r="N7" s="39">
        <v>1</v>
      </c>
      <c r="O7" s="27">
        <f>(P15)</f>
        <v>0</v>
      </c>
      <c r="P7" s="27">
        <f>(N15)</f>
        <v>3</v>
      </c>
      <c r="Q7" s="40" t="str">
        <f>IF(O7=".","-",IF(O7&gt;P7,"g",IF(O7=P7,"d","v")))</f>
        <v>v</v>
      </c>
      <c r="R7" s="41"/>
      <c r="S7" s="42"/>
      <c r="T7" s="42"/>
      <c r="U7" s="42"/>
      <c r="V7" s="39">
        <v>6</v>
      </c>
      <c r="W7" s="27">
        <f>(N40)</f>
        <v>6</v>
      </c>
      <c r="X7" s="27">
        <f>(P40)</f>
        <v>2</v>
      </c>
      <c r="Y7" s="40" t="str">
        <f>IF(W7=".","-",IF(W7&gt;X7,"g",IF(W7=X7,"d","v")))</f>
        <v>g</v>
      </c>
      <c r="Z7" s="39">
        <v>5</v>
      </c>
      <c r="AA7" s="27">
        <f>(N34)</f>
        <v>2</v>
      </c>
      <c r="AB7" s="27">
        <f>(P34)</f>
        <v>1</v>
      </c>
      <c r="AC7" s="40" t="str">
        <f t="shared" si="0"/>
        <v>g</v>
      </c>
      <c r="AD7" s="39">
        <v>7</v>
      </c>
      <c r="AE7" s="27" t="str">
        <f>(N45)</f>
        <v>.</v>
      </c>
      <c r="AF7" s="27" t="str">
        <f>(P45)</f>
        <v>.</v>
      </c>
      <c r="AG7" s="40" t="str">
        <f t="shared" si="1"/>
        <v>-</v>
      </c>
      <c r="AH7" s="43"/>
      <c r="AI7" s="44">
        <f t="shared" si="2"/>
        <v>6</v>
      </c>
      <c r="AJ7" s="45">
        <f t="shared" si="3"/>
        <v>4</v>
      </c>
      <c r="AK7" s="45">
        <f t="shared" si="4"/>
        <v>1</v>
      </c>
      <c r="AL7" s="45">
        <f t="shared" si="5"/>
        <v>1</v>
      </c>
      <c r="AM7" s="33">
        <f>SUM(IF(C7&lt;&gt;".",C7)+IF(G7&lt;&gt;".",G7)+IF(K7&lt;&gt;".",K7)+IF(O7&lt;&gt;".",O7)+IF(W7&lt;&gt;".",W7)+IF(AA7&lt;&gt;".",AA7)+IF(AE7&lt;&gt;".",AE7))</f>
        <v>12</v>
      </c>
      <c r="AN7" s="33">
        <f>SUM(IF(D7&lt;&gt;".",D7)+IF(H7&lt;&gt;".",H7)+IF(L7&lt;&gt;".",L7)+IF(P7&lt;&gt;".",P7)+IF(X7&lt;&gt;".",X7)+IF(AB7&lt;&gt;".",AB7)+IF(AF7&lt;&gt;".",AF7))</f>
        <v>8</v>
      </c>
      <c r="AO7" s="46">
        <f t="shared" si="6"/>
        <v>13</v>
      </c>
      <c r="AP7" s="35"/>
      <c r="AQ7" s="36">
        <f t="shared" si="7"/>
        <v>3</v>
      </c>
      <c r="AR7" s="37"/>
      <c r="AS7" s="38">
        <f t="shared" si="8"/>
        <v>4</v>
      </c>
    </row>
    <row r="8" spans="1:45" ht="15.75" x14ac:dyDescent="0.25">
      <c r="A8" s="94" t="s">
        <v>19</v>
      </c>
      <c r="B8" s="39">
        <v>3</v>
      </c>
      <c r="C8" s="27">
        <f>(P22)</f>
        <v>1</v>
      </c>
      <c r="D8" s="27">
        <f>(N22)</f>
        <v>6</v>
      </c>
      <c r="E8" s="40" t="str">
        <f t="shared" si="9"/>
        <v>v</v>
      </c>
      <c r="F8" s="39">
        <v>2</v>
      </c>
      <c r="G8" s="27">
        <f>(P18)</f>
        <v>1</v>
      </c>
      <c r="H8" s="27">
        <f>(N18)</f>
        <v>1</v>
      </c>
      <c r="I8" s="40" t="str">
        <f t="shared" si="10"/>
        <v>d</v>
      </c>
      <c r="J8" s="39">
        <v>1</v>
      </c>
      <c r="K8" s="27">
        <f>(P14)</f>
        <v>2</v>
      </c>
      <c r="L8" s="27">
        <f>(N14)</f>
        <v>4</v>
      </c>
      <c r="M8" s="40" t="str">
        <f>IF(K8=".","-",IF(K8&gt;L8,"g",IF(K8=L8,"d","v")))</f>
        <v>v</v>
      </c>
      <c r="N8" s="39">
        <v>7</v>
      </c>
      <c r="O8" s="27">
        <f>(P44)</f>
        <v>0</v>
      </c>
      <c r="P8" s="27">
        <f>(N44)</f>
        <v>2</v>
      </c>
      <c r="Q8" s="40" t="str">
        <f>IF(O8=".","-",IF(O8&gt;P8,"g",IF(O8=P8,"d","v")))</f>
        <v>v</v>
      </c>
      <c r="R8" s="39">
        <v>6</v>
      </c>
      <c r="S8" s="27">
        <f>(P40)</f>
        <v>2</v>
      </c>
      <c r="T8" s="27">
        <f>(N40)</f>
        <v>6</v>
      </c>
      <c r="U8" s="40" t="str">
        <f>IF(S8=".","-",IF(S8&gt;T8,"g",IF(S8=T8,"d","v")))</f>
        <v>v</v>
      </c>
      <c r="V8" s="41"/>
      <c r="W8" s="42"/>
      <c r="X8" s="42"/>
      <c r="Y8" s="42"/>
      <c r="Z8" s="39">
        <v>4</v>
      </c>
      <c r="AA8" s="27">
        <f>(N30)</f>
        <v>0</v>
      </c>
      <c r="AB8" s="27">
        <f>(P30)</f>
        <v>0</v>
      </c>
      <c r="AC8" s="40" t="str">
        <f t="shared" si="0"/>
        <v>d</v>
      </c>
      <c r="AD8" s="39">
        <v>5</v>
      </c>
      <c r="AE8" s="27" t="str">
        <f>(N35)</f>
        <v>.</v>
      </c>
      <c r="AF8" s="27" t="str">
        <f>(P35)</f>
        <v>.</v>
      </c>
      <c r="AG8" s="40" t="str">
        <f t="shared" si="1"/>
        <v>-</v>
      </c>
      <c r="AH8" s="43"/>
      <c r="AI8" s="44">
        <f t="shared" si="2"/>
        <v>6</v>
      </c>
      <c r="AJ8" s="45">
        <f t="shared" si="3"/>
        <v>0</v>
      </c>
      <c r="AK8" s="45">
        <f t="shared" si="4"/>
        <v>2</v>
      </c>
      <c r="AL8" s="45">
        <f t="shared" si="5"/>
        <v>4</v>
      </c>
      <c r="AM8" s="33">
        <f>SUM(IF(C8&lt;&gt;".",C8)+IF(G8&lt;&gt;".",G8)+IF(K8&lt;&gt;".",K8)+IF(S8&lt;&gt;".",S8)+IF(O8&lt;&gt;".",O8)+IF(AA8&lt;&gt;".",AA8)+IF(AE8&lt;&gt;".",AE8))</f>
        <v>6</v>
      </c>
      <c r="AN8" s="33">
        <f>SUM(IF(D8&lt;&gt;".",D8)+IF(H8&lt;&gt;".",H8)+IF(L8&lt;&gt;".",L8)+IF(T8&lt;&gt;".",T8)+IF(P8&lt;&gt;".",P8)+IF(AB8&lt;&gt;".",AB8)+IF(AF8&lt;&gt;".",AF8))</f>
        <v>19</v>
      </c>
      <c r="AO8" s="46">
        <f t="shared" si="6"/>
        <v>2</v>
      </c>
      <c r="AP8" s="35"/>
      <c r="AQ8" s="36">
        <f t="shared" si="7"/>
        <v>6</v>
      </c>
      <c r="AR8" s="37"/>
      <c r="AS8" s="38">
        <f t="shared" si="8"/>
        <v>-13</v>
      </c>
    </row>
    <row r="9" spans="1:45" ht="15.75" x14ac:dyDescent="0.25">
      <c r="A9" s="96" t="s">
        <v>14</v>
      </c>
      <c r="B9" s="39">
        <v>2</v>
      </c>
      <c r="C9" s="27">
        <f>(P17)</f>
        <v>0</v>
      </c>
      <c r="D9" s="27">
        <f>(N17)</f>
        <v>2</v>
      </c>
      <c r="E9" s="40" t="str">
        <f t="shared" si="9"/>
        <v>v</v>
      </c>
      <c r="F9" s="39">
        <v>1</v>
      </c>
      <c r="G9" s="27">
        <f>(P13)</f>
        <v>0</v>
      </c>
      <c r="H9" s="27">
        <f>(N13)</f>
        <v>5</v>
      </c>
      <c r="I9" s="40" t="str">
        <f t="shared" si="10"/>
        <v>v</v>
      </c>
      <c r="J9" s="39">
        <v>7</v>
      </c>
      <c r="K9" s="27">
        <f>(P43)</f>
        <v>2</v>
      </c>
      <c r="L9" s="27">
        <f>(N43)</f>
        <v>2</v>
      </c>
      <c r="M9" s="40" t="str">
        <f>IF(K9=".","-",IF(K9&gt;L9,"g",IF(K9=L9,"d","v")))</f>
        <v>d</v>
      </c>
      <c r="N9" s="39">
        <v>6</v>
      </c>
      <c r="O9" s="27">
        <f>(P39)</f>
        <v>0</v>
      </c>
      <c r="P9" s="27">
        <f>(N39)</f>
        <v>1</v>
      </c>
      <c r="Q9" s="40" t="str">
        <f>IF(O9=".","-",IF(O9&gt;P9,"g",IF(O9=P9,"d","v")))</f>
        <v>v</v>
      </c>
      <c r="R9" s="39">
        <v>5</v>
      </c>
      <c r="S9" s="27">
        <f>(P34)</f>
        <v>1</v>
      </c>
      <c r="T9" s="27">
        <f>(N34)</f>
        <v>2</v>
      </c>
      <c r="U9" s="40" t="str">
        <f>IF(S9=".","-",IF(S9&gt;T9,"g",IF(S9=T9,"d","v")))</f>
        <v>v</v>
      </c>
      <c r="V9" s="39">
        <v>4</v>
      </c>
      <c r="W9" s="27">
        <f>(P30)</f>
        <v>0</v>
      </c>
      <c r="X9" s="27">
        <f>(N30)</f>
        <v>0</v>
      </c>
      <c r="Y9" s="40" t="str">
        <f>IF(W9=".","-",IF(W9&gt;X9,"g",IF(W9=X9,"d","v")))</f>
        <v>d</v>
      </c>
      <c r="Z9" s="41"/>
      <c r="AA9" s="42"/>
      <c r="AB9" s="42"/>
      <c r="AC9" s="42"/>
      <c r="AD9" s="39">
        <v>3</v>
      </c>
      <c r="AE9" s="27" t="str">
        <f>(N25)</f>
        <v>.</v>
      </c>
      <c r="AF9" s="27" t="str">
        <f>(P25)</f>
        <v>.</v>
      </c>
      <c r="AG9" s="40" t="str">
        <f t="shared" si="1"/>
        <v>-</v>
      </c>
      <c r="AH9" s="43"/>
      <c r="AI9" s="44">
        <f t="shared" si="2"/>
        <v>6</v>
      </c>
      <c r="AJ9" s="45">
        <f t="shared" si="3"/>
        <v>0</v>
      </c>
      <c r="AK9" s="45">
        <f t="shared" si="4"/>
        <v>2</v>
      </c>
      <c r="AL9" s="45">
        <f t="shared" si="5"/>
        <v>4</v>
      </c>
      <c r="AM9" s="33">
        <f>SUM(IF(C9&lt;&gt;".",C9)+IF(G9&lt;&gt;".",G9)+IF(K9&lt;&gt;".",K9)+IF(S9&lt;&gt;".",S9)+IF(W9&lt;&gt;".",W9)+IF(O9&lt;&gt;".",O9)+IF(AE9&lt;&gt;".",AE9))</f>
        <v>3</v>
      </c>
      <c r="AN9" s="33">
        <f>SUM(IF(D9&lt;&gt;".",D9)+IF(H9&lt;&gt;".",H9)+IF(L9&lt;&gt;".",L9)+IF(T9&lt;&gt;".",T9)+IF(X9&lt;&gt;".",X9)+IF(P9&lt;&gt;".",P9)+IF(AF9&lt;&gt;".",AF9))</f>
        <v>12</v>
      </c>
      <c r="AO9" s="46">
        <f t="shared" si="6"/>
        <v>2</v>
      </c>
      <c r="AP9" s="47"/>
      <c r="AQ9" s="36">
        <f t="shared" si="7"/>
        <v>6</v>
      </c>
      <c r="AR9" s="37"/>
      <c r="AS9" s="38">
        <f t="shared" si="8"/>
        <v>-9</v>
      </c>
    </row>
    <row r="10" spans="1:45" s="59" customFormat="1" ht="16.5" thickBot="1" x14ac:dyDescent="0.3">
      <c r="A10" s="48" t="s">
        <v>54</v>
      </c>
      <c r="B10" s="49">
        <v>1</v>
      </c>
      <c r="C10" s="50" t="str">
        <f>(P12)</f>
        <v>.</v>
      </c>
      <c r="D10" s="50" t="str">
        <f>(N12)</f>
        <v>.</v>
      </c>
      <c r="E10" s="51" t="str">
        <f t="shared" si="9"/>
        <v>-</v>
      </c>
      <c r="F10" s="49">
        <v>6</v>
      </c>
      <c r="G10" s="50" t="str">
        <f>(P38)</f>
        <v>.</v>
      </c>
      <c r="H10" s="50" t="str">
        <f>(N38)</f>
        <v>.</v>
      </c>
      <c r="I10" s="51" t="str">
        <f t="shared" si="10"/>
        <v>-</v>
      </c>
      <c r="J10" s="49">
        <v>4</v>
      </c>
      <c r="K10" s="50" t="str">
        <f>(P29)</f>
        <v>.</v>
      </c>
      <c r="L10" s="50" t="str">
        <f>(N29)</f>
        <v>.</v>
      </c>
      <c r="M10" s="51" t="str">
        <f>IF(K10=".","-",IF(K10&gt;L10,"g",IF(K10=L10,"d","v")))</f>
        <v>-</v>
      </c>
      <c r="N10" s="49">
        <v>2</v>
      </c>
      <c r="O10" s="50" t="str">
        <f>(P20)</f>
        <v>.</v>
      </c>
      <c r="P10" s="50" t="str">
        <f>(N20)</f>
        <v>.</v>
      </c>
      <c r="Q10" s="51" t="str">
        <f>IF(O10=".","-",IF(O10&gt;P10,"g",IF(O10=P10,"d","v")))</f>
        <v>-</v>
      </c>
      <c r="R10" s="49">
        <v>7</v>
      </c>
      <c r="S10" s="50" t="str">
        <f>(P45)</f>
        <v>.</v>
      </c>
      <c r="T10" s="50" t="str">
        <f>(N45)</f>
        <v>.</v>
      </c>
      <c r="U10" s="51" t="str">
        <f>IF(S10=".","-",IF(S10&gt;T10,"g",IF(S10=T10,"d","v")))</f>
        <v>-</v>
      </c>
      <c r="V10" s="49">
        <v>5</v>
      </c>
      <c r="W10" s="50" t="str">
        <f>(P35)</f>
        <v>.</v>
      </c>
      <c r="X10" s="50" t="str">
        <f>(N35)</f>
        <v>.</v>
      </c>
      <c r="Y10" s="51" t="str">
        <f>IF(W10=".","-",IF(W10&gt;X10,"g",IF(W10=X10,"d","v")))</f>
        <v>-</v>
      </c>
      <c r="Z10" s="49">
        <v>3</v>
      </c>
      <c r="AA10" s="50" t="str">
        <f>(P25)</f>
        <v>.</v>
      </c>
      <c r="AB10" s="50" t="str">
        <f>(N25)</f>
        <v>.</v>
      </c>
      <c r="AC10" s="51" t="str">
        <f>IF(AA10=".","-",IF(AA10&gt;AB10,"g",IF(AA10=AB10,"d","v")))</f>
        <v>-</v>
      </c>
      <c r="AD10" s="52"/>
      <c r="AE10" s="53"/>
      <c r="AF10" s="53"/>
      <c r="AG10" s="53"/>
      <c r="AH10" s="15"/>
      <c r="AI10" s="54">
        <f t="shared" si="2"/>
        <v>0</v>
      </c>
      <c r="AJ10" s="55">
        <f t="shared" si="3"/>
        <v>0</v>
      </c>
      <c r="AK10" s="55">
        <f t="shared" si="4"/>
        <v>0</v>
      </c>
      <c r="AL10" s="55">
        <f t="shared" si="5"/>
        <v>0</v>
      </c>
      <c r="AM10" s="56">
        <f>SUM(IF(C10&lt;&gt;".",C10)+IF(G10&lt;&gt;".",G10)+IF(K10&lt;&gt;".",K10)+IF(S10&lt;&gt;".",S10)+IF(W10&lt;&gt;".",W10)+IF(AA10&lt;&gt;".",AA10)+IF(O10&lt;&gt;".",O10))</f>
        <v>0</v>
      </c>
      <c r="AN10" s="56">
        <f>SUM(IF(D10&lt;&gt;".",D10)+IF(H10&lt;&gt;".",H10)+IF(L10&lt;&gt;".",L10)+IF(T10&lt;&gt;".",T10)+IF(X10&lt;&gt;".",X10)+IF(AB10&lt;&gt;".",AB10)+IF(P10&lt;&gt;".",P10))</f>
        <v>0</v>
      </c>
      <c r="AO10" s="57">
        <f t="shared" si="6"/>
        <v>0</v>
      </c>
      <c r="AP10" s="35"/>
      <c r="AQ10" s="58">
        <f t="shared" si="7"/>
        <v>8</v>
      </c>
      <c r="AR10" s="37"/>
      <c r="AS10" s="38">
        <f t="shared" si="8"/>
        <v>0</v>
      </c>
    </row>
    <row r="11" spans="1:45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5" s="59" customFormat="1" ht="26.25" x14ac:dyDescent="0.3">
      <c r="A12" s="67">
        <v>1</v>
      </c>
      <c r="B12" s="68"/>
      <c r="D12" s="69"/>
      <c r="K12" s="70"/>
      <c r="L12" s="71" t="str">
        <f>($A$3)</f>
        <v>Pákai György</v>
      </c>
      <c r="M12" s="70"/>
      <c r="N12" s="72" t="s">
        <v>55</v>
      </c>
      <c r="O12" s="73" t="s">
        <v>56</v>
      </c>
      <c r="P12" s="72" t="s">
        <v>55</v>
      </c>
      <c r="R12" s="59" t="str">
        <f>($A$10)</f>
        <v>j8</v>
      </c>
      <c r="W12" s="70"/>
      <c r="AQ12" s="74"/>
    </row>
    <row r="13" spans="1:45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Trecskó  János</v>
      </c>
      <c r="N13" s="72">
        <v>5</v>
      </c>
      <c r="O13" s="73" t="s">
        <v>56</v>
      </c>
      <c r="P13" s="72">
        <v>0</v>
      </c>
      <c r="R13" s="59" t="str">
        <f>($A$9)</f>
        <v>Rácz Ferenc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5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Koczor János</v>
      </c>
      <c r="N14" s="72">
        <v>4</v>
      </c>
      <c r="O14" s="73" t="s">
        <v>56</v>
      </c>
      <c r="P14" s="72">
        <v>2</v>
      </c>
      <c r="Q14" s="59"/>
      <c r="R14" s="59" t="str">
        <f>($A$8)</f>
        <v>Kondor Balázs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5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Bodó Attila</v>
      </c>
      <c r="N15" s="72">
        <v>3</v>
      </c>
      <c r="O15" s="73" t="s">
        <v>56</v>
      </c>
      <c r="P15" s="72">
        <v>0</v>
      </c>
      <c r="R15" s="59" t="str">
        <f>($A$7)</f>
        <v>Deme Gyula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5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($A$3)</f>
        <v>Pákai György</v>
      </c>
      <c r="M17" s="70"/>
      <c r="N17" s="72">
        <v>2</v>
      </c>
      <c r="O17" s="99" t="s">
        <v>56</v>
      </c>
      <c r="P17" s="72">
        <v>0</v>
      </c>
      <c r="R17" s="59" t="str">
        <f>($A$9)</f>
        <v>Rácz Ferenc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Trecskó  János</v>
      </c>
      <c r="N18" s="72">
        <v>1</v>
      </c>
      <c r="O18" s="99" t="s">
        <v>56</v>
      </c>
      <c r="P18" s="72">
        <v>1</v>
      </c>
      <c r="R18" s="59" t="str">
        <f>($A$8)</f>
        <v>Kondor Balázs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Koczor János</v>
      </c>
      <c r="N19" s="72">
        <v>1</v>
      </c>
      <c r="O19" s="99" t="s">
        <v>56</v>
      </c>
      <c r="P19" s="72">
        <v>2</v>
      </c>
      <c r="Q19" s="59"/>
      <c r="R19" s="59" t="str">
        <f>($A$7)</f>
        <v>Deme Gyula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Bodó Attila</v>
      </c>
      <c r="N20" s="72" t="s">
        <v>55</v>
      </c>
      <c r="O20" s="73" t="s">
        <v>56</v>
      </c>
      <c r="P20" s="72" t="s">
        <v>55</v>
      </c>
      <c r="R20" s="59" t="str">
        <f>($A$10)</f>
        <v>j8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($A$3)</f>
        <v>Pákai György</v>
      </c>
      <c r="M22" s="70"/>
      <c r="N22" s="72">
        <v>6</v>
      </c>
      <c r="O22" s="99" t="s">
        <v>56</v>
      </c>
      <c r="P22" s="72">
        <v>1</v>
      </c>
      <c r="R22" s="59" t="str">
        <f>($A$8)</f>
        <v>Kondor Balázs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Trecskó  János</v>
      </c>
      <c r="N23" s="72">
        <v>0</v>
      </c>
      <c r="O23" s="99" t="s">
        <v>56</v>
      </c>
      <c r="P23" s="72">
        <v>1</v>
      </c>
      <c r="R23" s="59" t="str">
        <f>($A$7)</f>
        <v>Deme Gyula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Koczor János</v>
      </c>
      <c r="N24" s="72">
        <v>2</v>
      </c>
      <c r="O24" s="99" t="s">
        <v>56</v>
      </c>
      <c r="P24" s="72">
        <v>2</v>
      </c>
      <c r="Q24" s="59"/>
      <c r="R24" s="59" t="str">
        <f>($A$6)</f>
        <v>Bodó Attila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Rácz Ferenc</v>
      </c>
      <c r="N25" s="72" t="s">
        <v>55</v>
      </c>
      <c r="O25" s="73" t="s">
        <v>56</v>
      </c>
      <c r="P25" s="72" t="s">
        <v>55</v>
      </c>
      <c r="R25" s="59" t="str">
        <f>($A$10)</f>
        <v>j8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($A$3)</f>
        <v>Pákai György</v>
      </c>
      <c r="M27" s="70"/>
      <c r="N27" s="72">
        <v>1</v>
      </c>
      <c r="O27" s="99" t="s">
        <v>56</v>
      </c>
      <c r="P27" s="72">
        <v>1</v>
      </c>
      <c r="R27" s="59" t="str">
        <f>($A$7)</f>
        <v>Deme Gyula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Trecskó  János</v>
      </c>
      <c r="N28" s="72">
        <v>0</v>
      </c>
      <c r="O28" s="99" t="s">
        <v>56</v>
      </c>
      <c r="P28" s="72">
        <v>1</v>
      </c>
      <c r="R28" s="59" t="str">
        <f>($A$6)</f>
        <v>Bodó Attila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Koczor János</v>
      </c>
      <c r="N29" s="72" t="s">
        <v>55</v>
      </c>
      <c r="O29" s="73" t="s">
        <v>56</v>
      </c>
      <c r="P29" s="72" t="s">
        <v>55</v>
      </c>
      <c r="Q29" s="59"/>
      <c r="R29" s="59" t="str">
        <f>($A$10)</f>
        <v>j8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Kondor Balázs</v>
      </c>
      <c r="N30" s="72">
        <v>0</v>
      </c>
      <c r="O30" s="99" t="s">
        <v>56</v>
      </c>
      <c r="P30" s="72">
        <v>0</v>
      </c>
      <c r="R30" s="59" t="str">
        <f>($A$9)</f>
        <v>Rácz Ferenc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($A$3)</f>
        <v>Pákai György</v>
      </c>
      <c r="M32" s="70"/>
      <c r="N32" s="72">
        <v>1</v>
      </c>
      <c r="O32" s="99" t="s">
        <v>56</v>
      </c>
      <c r="P32" s="72">
        <v>1</v>
      </c>
      <c r="R32" s="59" t="str">
        <f>($A$6)</f>
        <v>Bodó Attila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Trecskó  János</v>
      </c>
      <c r="N33" s="72">
        <v>3</v>
      </c>
      <c r="O33" s="99" t="s">
        <v>56</v>
      </c>
      <c r="P33" s="72">
        <v>1</v>
      </c>
      <c r="R33" s="59" t="str">
        <f>($A$5)</f>
        <v>Koczor János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Deme Gyula</v>
      </c>
      <c r="N34" s="72">
        <v>2</v>
      </c>
      <c r="O34" s="99"/>
      <c r="P34" s="72">
        <v>1</v>
      </c>
      <c r="Q34" s="59"/>
      <c r="R34" s="59" t="str">
        <f>($A$9)</f>
        <v>Rácz Ferenc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Kondor Balázs</v>
      </c>
      <c r="N35" s="72" t="s">
        <v>55</v>
      </c>
      <c r="O35" s="73" t="s">
        <v>56</v>
      </c>
      <c r="P35" s="72" t="s">
        <v>55</v>
      </c>
      <c r="R35" s="59" t="str">
        <f>($A$10)</f>
        <v>j8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($A$3)</f>
        <v>Pákai György</v>
      </c>
      <c r="M37" s="70"/>
      <c r="N37" s="72">
        <v>1</v>
      </c>
      <c r="O37" s="99"/>
      <c r="P37" s="72">
        <v>0</v>
      </c>
      <c r="R37" s="59" t="str">
        <f>($A$5)</f>
        <v>Koczor János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Trecskó  János</v>
      </c>
      <c r="N38" s="72" t="s">
        <v>55</v>
      </c>
      <c r="O38" s="73" t="s">
        <v>56</v>
      </c>
      <c r="P38" s="72" t="s">
        <v>55</v>
      </c>
      <c r="R38" s="59" t="str">
        <f>($A$10)</f>
        <v>j8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Bodó Attila</v>
      </c>
      <c r="N39" s="72">
        <v>1</v>
      </c>
      <c r="O39" s="99" t="s">
        <v>56</v>
      </c>
      <c r="P39" s="72">
        <v>0</v>
      </c>
      <c r="Q39" s="59"/>
      <c r="R39" s="59" t="str">
        <f>($A$9)</f>
        <v>Rácz Ferenc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Deme Gyula</v>
      </c>
      <c r="N40" s="72">
        <v>6</v>
      </c>
      <c r="O40" s="99"/>
      <c r="P40" s="72">
        <v>2</v>
      </c>
      <c r="R40" s="59" t="str">
        <f>($A$8)</f>
        <v>Kondor Balázs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($A$3)</f>
        <v>Pákai György</v>
      </c>
      <c r="M42" s="70"/>
      <c r="N42" s="72">
        <v>1</v>
      </c>
      <c r="O42" s="99" t="s">
        <v>56</v>
      </c>
      <c r="P42" s="72">
        <v>0</v>
      </c>
      <c r="R42" s="59" t="str">
        <f>($A$4)</f>
        <v>Trecskó  János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Koczor János</v>
      </c>
      <c r="N43" s="72">
        <v>2</v>
      </c>
      <c r="O43" s="99" t="s">
        <v>56</v>
      </c>
      <c r="P43" s="72">
        <v>2</v>
      </c>
      <c r="R43" s="59" t="str">
        <f>($A$9)</f>
        <v>Rácz Ferenc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Bodó Attila</v>
      </c>
      <c r="N44" s="72">
        <v>2</v>
      </c>
      <c r="O44" s="99"/>
      <c r="P44" s="72">
        <v>0</v>
      </c>
      <c r="Q44" s="59"/>
      <c r="R44" s="59" t="str">
        <f>($A$8)</f>
        <v>Kondor Balázs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Deme Gyula</v>
      </c>
      <c r="N45" s="72" t="s">
        <v>55</v>
      </c>
      <c r="O45" s="73" t="s">
        <v>56</v>
      </c>
      <c r="P45" s="72" t="s">
        <v>55</v>
      </c>
      <c r="R45" s="59" t="str">
        <f>($A$10)</f>
        <v>j8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50" priority="1" stopIfTrue="1" operator="equal">
      <formula>"g"</formula>
    </cfRule>
    <cfRule type="cellIs" dxfId="49" priority="2" stopIfTrue="1" operator="equal">
      <formula>"d"</formula>
    </cfRule>
    <cfRule type="cellIs" dxfId="48" priority="3" stopIfTrue="1" operator="equal">
      <formula>"v"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4.140625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5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5" ht="47.25" customHeight="1" thickTop="1" thickBot="1" x14ac:dyDescent="0.3">
      <c r="A2" s="11" t="s">
        <v>44</v>
      </c>
      <c r="B2" s="12" t="str">
        <f>('16 G'!A4)</f>
        <v>Szendrey Tibor</v>
      </c>
      <c r="C2" s="13"/>
      <c r="D2" s="12"/>
      <c r="E2" s="12"/>
      <c r="F2" s="14" t="str">
        <f>(A4)</f>
        <v>Dávid László</v>
      </c>
      <c r="G2" s="12"/>
      <c r="H2" s="12"/>
      <c r="I2" s="12"/>
      <c r="J2" s="14" t="str">
        <f>(A5)</f>
        <v>Mészáros György</v>
      </c>
      <c r="K2" s="12"/>
      <c r="L2" s="12"/>
      <c r="M2" s="12"/>
      <c r="N2" s="14" t="str">
        <f>(A6)</f>
        <v>Donáth Tibor</v>
      </c>
      <c r="O2" s="12"/>
      <c r="P2" s="12"/>
      <c r="Q2" s="12"/>
      <c r="R2" s="14" t="str">
        <f>(A7)</f>
        <v>Dr. Havas Péter</v>
      </c>
      <c r="S2" s="12"/>
      <c r="T2" s="12"/>
      <c r="U2" s="12"/>
      <c r="V2" s="14" t="str">
        <f>(A8)</f>
        <v>Valics Lehel</v>
      </c>
      <c r="W2" s="12"/>
      <c r="X2" s="12"/>
      <c r="Y2" s="12"/>
      <c r="Z2" s="14" t="str">
        <f>(A9)</f>
        <v>Fazekas Mihály</v>
      </c>
      <c r="AA2" s="12"/>
      <c r="AB2" s="12"/>
      <c r="AC2" s="12"/>
      <c r="AD2" s="14" t="str">
        <f>(A10)</f>
        <v>j8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5" ht="16.5" thickTop="1" x14ac:dyDescent="0.25">
      <c r="A3" s="2" t="s">
        <v>1</v>
      </c>
      <c r="B3" s="24"/>
      <c r="C3" s="25"/>
      <c r="D3" s="25"/>
      <c r="E3" s="25"/>
      <c r="F3" s="26">
        <v>7</v>
      </c>
      <c r="G3" s="27">
        <f>(N42)</f>
        <v>1</v>
      </c>
      <c r="H3" s="27">
        <f>(P42)</f>
        <v>0</v>
      </c>
      <c r="I3" s="28" t="str">
        <f>IF(G3=".","-",IF(G3&gt;H3,"g",IF(G3=H3,"d","v")))</f>
        <v>g</v>
      </c>
      <c r="J3" s="26">
        <v>6</v>
      </c>
      <c r="K3" s="29">
        <f>(N37)</f>
        <v>0</v>
      </c>
      <c r="L3" s="29">
        <f>(P37)</f>
        <v>3</v>
      </c>
      <c r="M3" s="28" t="str">
        <f>IF(K3=".","-",IF(K3&gt;L3,"g",IF(K3=L3,"d","v")))</f>
        <v>v</v>
      </c>
      <c r="N3" s="26">
        <v>5</v>
      </c>
      <c r="O3" s="29">
        <f>(N32)</f>
        <v>3</v>
      </c>
      <c r="P3" s="29">
        <f>(P32)</f>
        <v>1</v>
      </c>
      <c r="Q3" s="28" t="str">
        <f>IF(O3=".","-",IF(O3&gt;P3,"g",IF(O3=P3,"d","v")))</f>
        <v>g</v>
      </c>
      <c r="R3" s="26">
        <v>4</v>
      </c>
      <c r="S3" s="29">
        <f>(N27)</f>
        <v>4</v>
      </c>
      <c r="T3" s="29">
        <f>(P27)</f>
        <v>2</v>
      </c>
      <c r="U3" s="28" t="str">
        <f>IF(S3=".","-",IF(S3&gt;T3,"g",IF(S3=T3,"d","v")))</f>
        <v>g</v>
      </c>
      <c r="V3" s="26">
        <v>3</v>
      </c>
      <c r="W3" s="29">
        <f>(N22)</f>
        <v>0</v>
      </c>
      <c r="X3" s="29">
        <f>(P22)</f>
        <v>0</v>
      </c>
      <c r="Y3" s="28" t="str">
        <f>IF(W3=".","-",IF(W3&gt;X3,"g",IF(W3=X3,"d","v")))</f>
        <v>d</v>
      </c>
      <c r="Z3" s="26">
        <v>2</v>
      </c>
      <c r="AA3" s="29">
        <f>(N17)</f>
        <v>6</v>
      </c>
      <c r="AB3" s="29">
        <f>(P17)</f>
        <v>2</v>
      </c>
      <c r="AC3" s="28" t="str">
        <f t="shared" ref="AC3:AC8" si="0">IF(AA3=".","-",IF(AA3&gt;AB3,"g",IF(AA3=AB3,"d","v")))</f>
        <v>g</v>
      </c>
      <c r="AD3" s="26">
        <v>1</v>
      </c>
      <c r="AE3" s="29" t="str">
        <f>(N12)</f>
        <v>.</v>
      </c>
      <c r="AF3" s="29" t="str">
        <f>(P12)</f>
        <v>.</v>
      </c>
      <c r="AG3" s="28" t="str">
        <f t="shared" ref="AG3:AG9" si="1">IF(AE3=".","-",IF(AE3&gt;AF3,"g",IF(AE3=AF3,"d","v")))</f>
        <v>-</v>
      </c>
      <c r="AH3" s="30"/>
      <c r="AI3" s="31">
        <f t="shared" ref="AI3:AI10" si="2">SUM(AJ3:AL3)</f>
        <v>6</v>
      </c>
      <c r="AJ3" s="32">
        <f t="shared" ref="AJ3:AJ10" si="3">COUNTIF(B3:AG3,"g")</f>
        <v>4</v>
      </c>
      <c r="AK3" s="32">
        <f t="shared" ref="AK3:AK10" si="4">COUNTIF(B3:AG3,"d")</f>
        <v>1</v>
      </c>
      <c r="AL3" s="32">
        <f t="shared" ref="AL3:AL10" si="5">COUNTIF(B3:AG3,"v")</f>
        <v>1</v>
      </c>
      <c r="AM3" s="33">
        <f>SUM(IF(G3&lt;&gt;".",G3)+IF(K3&lt;&gt;".",K3)+IF(O3&lt;&gt;".",O3)+IF(S3&lt;&gt;".",S3)+IF(W3&lt;&gt;".",W3)+IF(AA3&lt;&gt;".",AA3)+IF(AE3&lt;&gt;".",AE3))</f>
        <v>14</v>
      </c>
      <c r="AN3" s="33">
        <f>SUM(IF(H3&lt;&gt;".",H3)+IF(L3&lt;&gt;".",L3)+IF(P3&lt;&gt;".",P3)+IF(T3&lt;&gt;".",T3)+IF(X3&lt;&gt;".",X3)+IF(AB3&lt;&gt;".",AB3)+IF(AF3&lt;&gt;".",AF3))</f>
        <v>8</v>
      </c>
      <c r="AO3" s="34">
        <f t="shared" ref="AO3:AO10" si="6">SUM(AJ3*3+AK3*1)</f>
        <v>13</v>
      </c>
      <c r="AP3" s="35"/>
      <c r="AQ3" s="36">
        <f t="shared" ref="AQ3:AQ10" si="7">RANK(AO3,$AO$3:$AO$10,0)</f>
        <v>2</v>
      </c>
      <c r="AR3" s="37"/>
      <c r="AS3" s="38">
        <f t="shared" ref="AS3:AS10" si="8">SUM(AM3-AN3)</f>
        <v>6</v>
      </c>
    </row>
    <row r="4" spans="1:45" ht="15.75" x14ac:dyDescent="0.25">
      <c r="A4" s="93" t="s">
        <v>32</v>
      </c>
      <c r="B4" s="39">
        <v>7</v>
      </c>
      <c r="C4" s="27">
        <f>(P42)</f>
        <v>0</v>
      </c>
      <c r="D4" s="27">
        <f>(N42)</f>
        <v>1</v>
      </c>
      <c r="E4" s="40" t="str">
        <f t="shared" ref="E4:E10" si="9">IF(C4=".","-",IF(C4&gt;D4,"g",IF(C4=D4,"d","v")))</f>
        <v>v</v>
      </c>
      <c r="F4" s="41"/>
      <c r="G4" s="42"/>
      <c r="H4" s="42"/>
      <c r="I4" s="42"/>
      <c r="J4" s="39">
        <v>5</v>
      </c>
      <c r="K4" s="27">
        <f>(N33)</f>
        <v>1</v>
      </c>
      <c r="L4" s="27">
        <f>(P33)</f>
        <v>2</v>
      </c>
      <c r="M4" s="40" t="str">
        <f>IF(K4=".","-",IF(K4&gt;L4,"g",IF(K4=L4,"d","v")))</f>
        <v>v</v>
      </c>
      <c r="N4" s="39">
        <v>4</v>
      </c>
      <c r="O4" s="27">
        <f>(N28)</f>
        <v>1</v>
      </c>
      <c r="P4" s="27">
        <f>(P28)</f>
        <v>2</v>
      </c>
      <c r="Q4" s="40" t="str">
        <f>IF(O4=".","-",IF(O4&gt;P4,"g",IF(O4=P4,"d","v")))</f>
        <v>v</v>
      </c>
      <c r="R4" s="39">
        <v>3</v>
      </c>
      <c r="S4" s="27">
        <f>(N23)</f>
        <v>1</v>
      </c>
      <c r="T4" s="27">
        <f>(P23)</f>
        <v>2</v>
      </c>
      <c r="U4" s="40" t="str">
        <f>IF(S4=".","-",IF(S4&gt;T4,"g",IF(S4=T4,"d","v")))</f>
        <v>v</v>
      </c>
      <c r="V4" s="39">
        <v>2</v>
      </c>
      <c r="W4" s="27">
        <f>(N18)</f>
        <v>1</v>
      </c>
      <c r="X4" s="27">
        <f>(P18)</f>
        <v>0</v>
      </c>
      <c r="Y4" s="40" t="str">
        <f>IF(W4=".","-",IF(W4&gt;X4,"g",IF(W4=X4,"d","v")))</f>
        <v>g</v>
      </c>
      <c r="Z4" s="39">
        <v>1</v>
      </c>
      <c r="AA4" s="27">
        <f>(N13)</f>
        <v>3</v>
      </c>
      <c r="AB4" s="27">
        <f>(P13)</f>
        <v>0</v>
      </c>
      <c r="AC4" s="40" t="str">
        <f t="shared" si="0"/>
        <v>g</v>
      </c>
      <c r="AD4" s="39">
        <v>6</v>
      </c>
      <c r="AE4" s="27" t="str">
        <f>(N38)</f>
        <v>.</v>
      </c>
      <c r="AF4" s="27" t="str">
        <f>(P38)</f>
        <v>.</v>
      </c>
      <c r="AG4" s="40" t="str">
        <f t="shared" si="1"/>
        <v>-</v>
      </c>
      <c r="AH4" s="43"/>
      <c r="AI4" s="44">
        <f t="shared" si="2"/>
        <v>6</v>
      </c>
      <c r="AJ4" s="45">
        <f t="shared" si="3"/>
        <v>2</v>
      </c>
      <c r="AK4" s="45">
        <f t="shared" si="4"/>
        <v>0</v>
      </c>
      <c r="AL4" s="45">
        <f t="shared" si="5"/>
        <v>4</v>
      </c>
      <c r="AM4" s="33">
        <f>SUM(IF(C4&lt;&gt;".",C4)+IF(K4&lt;&gt;".",K4)+IF(O4&lt;&gt;".",O4)+IF(S4&lt;&gt;".",S4)+IF(W4&lt;&gt;".",W4)+IF(AA4&lt;&gt;".",AA4)+IF(AE4&lt;&gt;".",AE4))</f>
        <v>7</v>
      </c>
      <c r="AN4" s="33">
        <f>SUM(IF(D4&lt;&gt;".",D4)+IF(L4&lt;&gt;".",L4)+IF(P4&lt;&gt;".",P4)+IF(T4&lt;&gt;".",T4)+IF(X4&lt;&gt;".",X4)+IF(AB4&lt;&gt;".",AB4)+IF(AF4&lt;&gt;".",AF4))</f>
        <v>7</v>
      </c>
      <c r="AO4" s="46">
        <f t="shared" si="6"/>
        <v>6</v>
      </c>
      <c r="AP4" s="35"/>
      <c r="AQ4" s="36">
        <f t="shared" si="7"/>
        <v>4</v>
      </c>
      <c r="AR4" s="37"/>
      <c r="AS4" s="38">
        <f t="shared" si="8"/>
        <v>0</v>
      </c>
    </row>
    <row r="5" spans="1:45" ht="15.75" x14ac:dyDescent="0.25">
      <c r="A5" s="90" t="s">
        <v>16</v>
      </c>
      <c r="B5" s="39">
        <v>6</v>
      </c>
      <c r="C5" s="27">
        <f>(P37)</f>
        <v>3</v>
      </c>
      <c r="D5" s="27">
        <f>(N37)</f>
        <v>0</v>
      </c>
      <c r="E5" s="40" t="str">
        <f t="shared" si="9"/>
        <v>g</v>
      </c>
      <c r="F5" s="39">
        <v>5</v>
      </c>
      <c r="G5" s="27">
        <f>(P33)</f>
        <v>2</v>
      </c>
      <c r="H5" s="27">
        <f>(N33)</f>
        <v>1</v>
      </c>
      <c r="I5" s="40" t="str">
        <f t="shared" ref="I5:I10" si="10">IF(G5=".","-",IF(G5&gt;H5,"g",IF(G5=H5,"d","v")))</f>
        <v>g</v>
      </c>
      <c r="J5" s="41"/>
      <c r="K5" s="42"/>
      <c r="L5" s="42"/>
      <c r="M5" s="42"/>
      <c r="N5" s="39">
        <v>3</v>
      </c>
      <c r="O5" s="27">
        <f>(N24)</f>
        <v>3</v>
      </c>
      <c r="P5" s="27">
        <f>(P24)</f>
        <v>3</v>
      </c>
      <c r="Q5" s="40" t="str">
        <f>IF(O5=".","-",IF(O5&gt;P5,"g",IF(O5=P5,"d","v")))</f>
        <v>d</v>
      </c>
      <c r="R5" s="39">
        <v>2</v>
      </c>
      <c r="S5" s="27">
        <f>(N19)</f>
        <v>7</v>
      </c>
      <c r="T5" s="27">
        <f>(P19)</f>
        <v>0</v>
      </c>
      <c r="U5" s="40" t="str">
        <f>IF(S5=".","-",IF(S5&gt;T5,"g",IF(S5=T5,"d","v")))</f>
        <v>g</v>
      </c>
      <c r="V5" s="39">
        <v>1</v>
      </c>
      <c r="W5" s="27">
        <f>(N14)</f>
        <v>1</v>
      </c>
      <c r="X5" s="27">
        <f>(P14)</f>
        <v>0</v>
      </c>
      <c r="Y5" s="40" t="str">
        <f>IF(W5=".","-",IF(W5&gt;X5,"g",IF(W5=X5,"d","v")))</f>
        <v>g</v>
      </c>
      <c r="Z5" s="39">
        <v>7</v>
      </c>
      <c r="AA5" s="27">
        <f>(N43)</f>
        <v>2</v>
      </c>
      <c r="AB5" s="27">
        <f>(P43)</f>
        <v>1</v>
      </c>
      <c r="AC5" s="40" t="str">
        <f t="shared" si="0"/>
        <v>g</v>
      </c>
      <c r="AD5" s="39">
        <v>4</v>
      </c>
      <c r="AE5" s="27" t="str">
        <f>(N29)</f>
        <v>.</v>
      </c>
      <c r="AF5" s="27" t="str">
        <f>(P29)</f>
        <v>.</v>
      </c>
      <c r="AG5" s="40" t="str">
        <f t="shared" si="1"/>
        <v>-</v>
      </c>
      <c r="AH5" s="43"/>
      <c r="AI5" s="44">
        <f t="shared" si="2"/>
        <v>6</v>
      </c>
      <c r="AJ5" s="45">
        <f t="shared" si="3"/>
        <v>5</v>
      </c>
      <c r="AK5" s="45">
        <f t="shared" si="4"/>
        <v>1</v>
      </c>
      <c r="AL5" s="45">
        <f t="shared" si="5"/>
        <v>0</v>
      </c>
      <c r="AM5" s="33">
        <f>SUM(IF(C5&lt;&gt;".",C5)+IF(G5&lt;&gt;".",G5)+IF(O5&lt;&gt;".",O5)+IF(S5&lt;&gt;".",S5)+IF(W5&lt;&gt;".",W5)+IF(AA5&lt;&gt;".",AA5)+IF(AE5&lt;&gt;".",AE5))</f>
        <v>18</v>
      </c>
      <c r="AN5" s="33">
        <f>SUM(IF(D5&lt;&gt;".",D5)+IF(H5&lt;&gt;".",H5)+IF(P5&lt;&gt;".",P5)+IF(T5&lt;&gt;".",T5)+IF(X5&lt;&gt;".",X5)+IF(AB5&lt;&gt;".",AB5)+IF(AF5&lt;&gt;".",AF5))</f>
        <v>5</v>
      </c>
      <c r="AO5" s="46">
        <f t="shared" si="6"/>
        <v>16</v>
      </c>
      <c r="AP5" s="35"/>
      <c r="AQ5" s="36">
        <f t="shared" si="7"/>
        <v>1</v>
      </c>
      <c r="AR5" s="37"/>
      <c r="AS5" s="38">
        <f t="shared" si="8"/>
        <v>13</v>
      </c>
    </row>
    <row r="6" spans="1:45" ht="15.75" x14ac:dyDescent="0.25">
      <c r="A6" s="90" t="s">
        <v>17</v>
      </c>
      <c r="B6" s="39">
        <v>5</v>
      </c>
      <c r="C6" s="27">
        <f>(P32)</f>
        <v>1</v>
      </c>
      <c r="D6" s="27">
        <f>(N32)</f>
        <v>3</v>
      </c>
      <c r="E6" s="40" t="str">
        <f t="shared" si="9"/>
        <v>v</v>
      </c>
      <c r="F6" s="39">
        <v>4</v>
      </c>
      <c r="G6" s="27">
        <f>(P28)</f>
        <v>2</v>
      </c>
      <c r="H6" s="27">
        <f>(N28)</f>
        <v>1</v>
      </c>
      <c r="I6" s="40" t="str">
        <f t="shared" si="10"/>
        <v>g</v>
      </c>
      <c r="J6" s="39">
        <v>3</v>
      </c>
      <c r="K6" s="27">
        <f>(P24)</f>
        <v>3</v>
      </c>
      <c r="L6" s="27">
        <f>(N24)</f>
        <v>3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0</v>
      </c>
      <c r="T6" s="27">
        <f>(P15)</f>
        <v>0</v>
      </c>
      <c r="U6" s="40" t="str">
        <f>IF(S6=".","-",IF(S6&gt;T6,"g",IF(S6=T6,"d","v")))</f>
        <v>d</v>
      </c>
      <c r="V6" s="39">
        <v>7</v>
      </c>
      <c r="W6" s="27">
        <f>(N44)</f>
        <v>3</v>
      </c>
      <c r="X6" s="27">
        <f>(P44)</f>
        <v>0</v>
      </c>
      <c r="Y6" s="40" t="str">
        <f>IF(W6=".","-",IF(W6&gt;X6,"g",IF(W6=X6,"d","v")))</f>
        <v>g</v>
      </c>
      <c r="Z6" s="39">
        <v>6</v>
      </c>
      <c r="AA6" s="27">
        <f>(N39)</f>
        <v>5</v>
      </c>
      <c r="AB6" s="27">
        <f>(P39)</f>
        <v>0</v>
      </c>
      <c r="AC6" s="40" t="str">
        <f t="shared" si="0"/>
        <v>g</v>
      </c>
      <c r="AD6" s="39">
        <v>2</v>
      </c>
      <c r="AE6" s="27" t="str">
        <f>(N20)</f>
        <v>.</v>
      </c>
      <c r="AF6" s="27" t="str">
        <f>(P20)</f>
        <v>.</v>
      </c>
      <c r="AG6" s="40" t="str">
        <f t="shared" si="1"/>
        <v>-</v>
      </c>
      <c r="AH6" s="43"/>
      <c r="AI6" s="44">
        <f t="shared" si="2"/>
        <v>6</v>
      </c>
      <c r="AJ6" s="45">
        <f t="shared" si="3"/>
        <v>3</v>
      </c>
      <c r="AK6" s="45">
        <f t="shared" si="4"/>
        <v>2</v>
      </c>
      <c r="AL6" s="45">
        <f t="shared" si="5"/>
        <v>1</v>
      </c>
      <c r="AM6" s="33">
        <f>SUM(IF(C6&lt;&gt;".",C6)+IF(G6&lt;&gt;".",G6)+IF(K6&lt;&gt;".",K6)+IF(S6&lt;&gt;".",S6)+IF(W6&lt;&gt;".",W6)+IF(AA6&lt;&gt;".",AA6)+IF(AE6&lt;&gt;".",AE6))</f>
        <v>14</v>
      </c>
      <c r="AN6" s="33">
        <f>SUM(IF(D6&lt;&gt;".",D6)+IF(H6&lt;&gt;".",H6)+IF(L6&lt;&gt;".",L6)+IF(T6&lt;&gt;".",T6)+IF(X6&lt;&gt;".",X6)+IF(AB6&lt;&gt;".",AB6)+IF(AF6&lt;&gt;".",AF6))</f>
        <v>7</v>
      </c>
      <c r="AO6" s="46">
        <f t="shared" si="6"/>
        <v>11</v>
      </c>
      <c r="AP6" s="35"/>
      <c r="AQ6" s="36">
        <f t="shared" si="7"/>
        <v>3</v>
      </c>
      <c r="AR6" s="37"/>
      <c r="AS6" s="38">
        <f t="shared" si="8"/>
        <v>7</v>
      </c>
    </row>
    <row r="7" spans="1:45" ht="15.75" x14ac:dyDescent="0.25">
      <c r="A7" s="91" t="s">
        <v>42</v>
      </c>
      <c r="B7" s="39">
        <v>4</v>
      </c>
      <c r="C7" s="27">
        <f>(P27)</f>
        <v>2</v>
      </c>
      <c r="D7" s="27">
        <f>(N27)</f>
        <v>4</v>
      </c>
      <c r="E7" s="40" t="str">
        <f t="shared" si="9"/>
        <v>v</v>
      </c>
      <c r="F7" s="39">
        <v>3</v>
      </c>
      <c r="G7" s="27">
        <f>(P23)</f>
        <v>2</v>
      </c>
      <c r="H7" s="27">
        <f>(N23)</f>
        <v>1</v>
      </c>
      <c r="I7" s="40" t="str">
        <f t="shared" si="10"/>
        <v>g</v>
      </c>
      <c r="J7" s="39">
        <v>2</v>
      </c>
      <c r="K7" s="27">
        <f>(P19)</f>
        <v>0</v>
      </c>
      <c r="L7" s="27">
        <f>(N19)</f>
        <v>7</v>
      </c>
      <c r="M7" s="40" t="str">
        <f>IF(K7=".","-",IF(K7&gt;L7,"g",IF(K7=L7,"d","v")))</f>
        <v>v</v>
      </c>
      <c r="N7" s="39">
        <v>1</v>
      </c>
      <c r="O7" s="27">
        <f>(P15)</f>
        <v>0</v>
      </c>
      <c r="P7" s="27">
        <f>(N15)</f>
        <v>0</v>
      </c>
      <c r="Q7" s="40" t="str">
        <f>IF(O7=".","-",IF(O7&gt;P7,"g",IF(O7=P7,"d","v")))</f>
        <v>d</v>
      </c>
      <c r="R7" s="41"/>
      <c r="S7" s="42"/>
      <c r="T7" s="42"/>
      <c r="U7" s="42"/>
      <c r="V7" s="39">
        <v>6</v>
      </c>
      <c r="W7" s="27">
        <f>(N40)</f>
        <v>1</v>
      </c>
      <c r="X7" s="27">
        <f>(P40)</f>
        <v>1</v>
      </c>
      <c r="Y7" s="40" t="str">
        <f>IF(W7=".","-",IF(W7&gt;X7,"g",IF(W7=X7,"d","v")))</f>
        <v>d</v>
      </c>
      <c r="Z7" s="39">
        <v>5</v>
      </c>
      <c r="AA7" s="27">
        <f>(N34)</f>
        <v>1</v>
      </c>
      <c r="AB7" s="27">
        <f>(P34)</f>
        <v>1</v>
      </c>
      <c r="AC7" s="40" t="str">
        <f t="shared" si="0"/>
        <v>d</v>
      </c>
      <c r="AD7" s="39">
        <v>7</v>
      </c>
      <c r="AE7" s="27" t="str">
        <f>(N45)</f>
        <v>.</v>
      </c>
      <c r="AF7" s="27" t="str">
        <f>(P45)</f>
        <v>.</v>
      </c>
      <c r="AG7" s="40" t="str">
        <f t="shared" si="1"/>
        <v>-</v>
      </c>
      <c r="AH7" s="43"/>
      <c r="AI7" s="44">
        <f t="shared" si="2"/>
        <v>6</v>
      </c>
      <c r="AJ7" s="45">
        <f t="shared" si="3"/>
        <v>1</v>
      </c>
      <c r="AK7" s="45">
        <f t="shared" si="4"/>
        <v>3</v>
      </c>
      <c r="AL7" s="45">
        <f t="shared" si="5"/>
        <v>2</v>
      </c>
      <c r="AM7" s="33">
        <f>SUM(IF(C7&lt;&gt;".",C7)+IF(G7&lt;&gt;".",G7)+IF(K7&lt;&gt;".",K7)+IF(O7&lt;&gt;".",O7)+IF(W7&lt;&gt;".",W7)+IF(AA7&lt;&gt;".",AA7)+IF(AE7&lt;&gt;".",AE7))</f>
        <v>6</v>
      </c>
      <c r="AN7" s="33">
        <f>SUM(IF(D7&lt;&gt;".",D7)+IF(H7&lt;&gt;".",H7)+IF(L7&lt;&gt;".",L7)+IF(P7&lt;&gt;".",P7)+IF(X7&lt;&gt;".",X7)+IF(AB7&lt;&gt;".",AB7)+IF(AF7&lt;&gt;".",AF7))</f>
        <v>14</v>
      </c>
      <c r="AO7" s="46">
        <f t="shared" si="6"/>
        <v>6</v>
      </c>
      <c r="AP7" s="35"/>
      <c r="AQ7" s="36">
        <f t="shared" si="7"/>
        <v>4</v>
      </c>
      <c r="AR7" s="37"/>
      <c r="AS7" s="38">
        <f t="shared" si="8"/>
        <v>-8</v>
      </c>
    </row>
    <row r="8" spans="1:45" ht="15.75" x14ac:dyDescent="0.25">
      <c r="A8" s="95" t="s">
        <v>39</v>
      </c>
      <c r="B8" s="39">
        <v>3</v>
      </c>
      <c r="C8" s="27">
        <f>(P22)</f>
        <v>0</v>
      </c>
      <c r="D8" s="27">
        <f>(N22)</f>
        <v>0</v>
      </c>
      <c r="E8" s="40" t="str">
        <f t="shared" si="9"/>
        <v>d</v>
      </c>
      <c r="F8" s="39">
        <v>2</v>
      </c>
      <c r="G8" s="27">
        <f>(P18)</f>
        <v>0</v>
      </c>
      <c r="H8" s="27">
        <f>(N18)</f>
        <v>1</v>
      </c>
      <c r="I8" s="40" t="str">
        <f t="shared" si="10"/>
        <v>v</v>
      </c>
      <c r="J8" s="39">
        <v>1</v>
      </c>
      <c r="K8" s="27">
        <f>(P14)</f>
        <v>0</v>
      </c>
      <c r="L8" s="27">
        <f>(N14)</f>
        <v>1</v>
      </c>
      <c r="M8" s="40" t="str">
        <f>IF(K8=".","-",IF(K8&gt;L8,"g",IF(K8=L8,"d","v")))</f>
        <v>v</v>
      </c>
      <c r="N8" s="39">
        <v>7</v>
      </c>
      <c r="O8" s="27">
        <f>(P44)</f>
        <v>0</v>
      </c>
      <c r="P8" s="27">
        <f>(N44)</f>
        <v>3</v>
      </c>
      <c r="Q8" s="40" t="str">
        <f>IF(O8=".","-",IF(O8&gt;P8,"g",IF(O8=P8,"d","v")))</f>
        <v>v</v>
      </c>
      <c r="R8" s="39">
        <v>6</v>
      </c>
      <c r="S8" s="27">
        <f>(P40)</f>
        <v>1</v>
      </c>
      <c r="T8" s="27">
        <f>(N40)</f>
        <v>1</v>
      </c>
      <c r="U8" s="40" t="str">
        <f>IF(S8=".","-",IF(S8&gt;T8,"g",IF(S8=T8,"d","v")))</f>
        <v>d</v>
      </c>
      <c r="V8" s="41"/>
      <c r="W8" s="42"/>
      <c r="X8" s="42"/>
      <c r="Y8" s="42"/>
      <c r="Z8" s="39">
        <v>4</v>
      </c>
      <c r="AA8" s="27">
        <f>(N30)</f>
        <v>2</v>
      </c>
      <c r="AB8" s="27">
        <f>(P30)</f>
        <v>2</v>
      </c>
      <c r="AC8" s="40" t="str">
        <f t="shared" si="0"/>
        <v>d</v>
      </c>
      <c r="AD8" s="39">
        <v>5</v>
      </c>
      <c r="AE8" s="27" t="str">
        <f>(N35)</f>
        <v>.</v>
      </c>
      <c r="AF8" s="27" t="str">
        <f>(P35)</f>
        <v>.</v>
      </c>
      <c r="AG8" s="40" t="str">
        <f t="shared" si="1"/>
        <v>-</v>
      </c>
      <c r="AH8" s="43"/>
      <c r="AI8" s="44">
        <f t="shared" si="2"/>
        <v>6</v>
      </c>
      <c r="AJ8" s="45">
        <f t="shared" si="3"/>
        <v>0</v>
      </c>
      <c r="AK8" s="45">
        <f t="shared" si="4"/>
        <v>3</v>
      </c>
      <c r="AL8" s="45">
        <f t="shared" si="5"/>
        <v>3</v>
      </c>
      <c r="AM8" s="33">
        <f>SUM(IF(C8&lt;&gt;".",C8)+IF(G8&lt;&gt;".",G8)+IF(K8&lt;&gt;".",K8)+IF(S8&lt;&gt;".",S8)+IF(O8&lt;&gt;".",O8)+IF(AA8&lt;&gt;".",AA8)+IF(AE8&lt;&gt;".",AE8))</f>
        <v>3</v>
      </c>
      <c r="AN8" s="33">
        <f>SUM(IF(D8&lt;&gt;".",D8)+IF(H8&lt;&gt;".",H8)+IF(L8&lt;&gt;".",L8)+IF(T8&lt;&gt;".",T8)+IF(P8&lt;&gt;".",P8)+IF(AB8&lt;&gt;".",AB8)+IF(AF8&lt;&gt;".",AF8))</f>
        <v>8</v>
      </c>
      <c r="AO8" s="46">
        <f t="shared" si="6"/>
        <v>3</v>
      </c>
      <c r="AP8" s="35"/>
      <c r="AQ8" s="36">
        <f t="shared" si="7"/>
        <v>6</v>
      </c>
      <c r="AR8" s="37"/>
      <c r="AS8" s="38">
        <f t="shared" si="8"/>
        <v>-5</v>
      </c>
    </row>
    <row r="9" spans="1:45" ht="15.75" x14ac:dyDescent="0.25">
      <c r="A9" s="97" t="s">
        <v>25</v>
      </c>
      <c r="B9" s="39">
        <v>2</v>
      </c>
      <c r="C9" s="27">
        <f>(P17)</f>
        <v>2</v>
      </c>
      <c r="D9" s="27">
        <f>(N17)</f>
        <v>6</v>
      </c>
      <c r="E9" s="40" t="str">
        <f t="shared" si="9"/>
        <v>v</v>
      </c>
      <c r="F9" s="39">
        <v>1</v>
      </c>
      <c r="G9" s="27">
        <f>(P13)</f>
        <v>0</v>
      </c>
      <c r="H9" s="27">
        <f>(N13)</f>
        <v>3</v>
      </c>
      <c r="I9" s="40" t="str">
        <f t="shared" si="10"/>
        <v>v</v>
      </c>
      <c r="J9" s="39">
        <v>7</v>
      </c>
      <c r="K9" s="27">
        <f>(P43)</f>
        <v>1</v>
      </c>
      <c r="L9" s="27">
        <f>(N43)</f>
        <v>2</v>
      </c>
      <c r="M9" s="40" t="str">
        <f>IF(K9=".","-",IF(K9&gt;L9,"g",IF(K9=L9,"d","v")))</f>
        <v>v</v>
      </c>
      <c r="N9" s="39">
        <v>6</v>
      </c>
      <c r="O9" s="27">
        <f>(P39)</f>
        <v>0</v>
      </c>
      <c r="P9" s="27">
        <f>(N39)</f>
        <v>5</v>
      </c>
      <c r="Q9" s="40" t="str">
        <f>IF(O9=".","-",IF(O9&gt;P9,"g",IF(O9=P9,"d","v")))</f>
        <v>v</v>
      </c>
      <c r="R9" s="39">
        <v>5</v>
      </c>
      <c r="S9" s="27">
        <f>(P34)</f>
        <v>1</v>
      </c>
      <c r="T9" s="27">
        <f>(N34)</f>
        <v>1</v>
      </c>
      <c r="U9" s="40" t="str">
        <f>IF(S9=".","-",IF(S9&gt;T9,"g",IF(S9=T9,"d","v")))</f>
        <v>d</v>
      </c>
      <c r="V9" s="39">
        <v>4</v>
      </c>
      <c r="W9" s="27">
        <f>(P30)</f>
        <v>2</v>
      </c>
      <c r="X9" s="27">
        <f>(N30)</f>
        <v>2</v>
      </c>
      <c r="Y9" s="40" t="str">
        <f>IF(W9=".","-",IF(W9&gt;X9,"g",IF(W9=X9,"d","v")))</f>
        <v>d</v>
      </c>
      <c r="Z9" s="41"/>
      <c r="AA9" s="42"/>
      <c r="AB9" s="42"/>
      <c r="AC9" s="42"/>
      <c r="AD9" s="39">
        <v>3</v>
      </c>
      <c r="AE9" s="27" t="str">
        <f>(N25)</f>
        <v>.</v>
      </c>
      <c r="AF9" s="27" t="str">
        <f>(P25)</f>
        <v>.</v>
      </c>
      <c r="AG9" s="40" t="str">
        <f t="shared" si="1"/>
        <v>-</v>
      </c>
      <c r="AH9" s="43"/>
      <c r="AI9" s="44">
        <f t="shared" si="2"/>
        <v>6</v>
      </c>
      <c r="AJ9" s="45">
        <f t="shared" si="3"/>
        <v>0</v>
      </c>
      <c r="AK9" s="45">
        <f t="shared" si="4"/>
        <v>2</v>
      </c>
      <c r="AL9" s="45">
        <f t="shared" si="5"/>
        <v>4</v>
      </c>
      <c r="AM9" s="33">
        <f>SUM(IF(C9&lt;&gt;".",C9)+IF(G9&lt;&gt;".",G9)+IF(K9&lt;&gt;".",K9)+IF(S9&lt;&gt;".",S9)+IF(W9&lt;&gt;".",W9)+IF(O9&lt;&gt;".",O9)+IF(AE9&lt;&gt;".",AE9))</f>
        <v>6</v>
      </c>
      <c r="AN9" s="33">
        <f>SUM(IF(D9&lt;&gt;".",D9)+IF(H9&lt;&gt;".",H9)+IF(L9&lt;&gt;".",L9)+IF(T9&lt;&gt;".",T9)+IF(X9&lt;&gt;".",X9)+IF(P9&lt;&gt;".",P9)+IF(AF9&lt;&gt;".",AF9))</f>
        <v>19</v>
      </c>
      <c r="AO9" s="46">
        <f t="shared" si="6"/>
        <v>2</v>
      </c>
      <c r="AP9" s="47"/>
      <c r="AQ9" s="36">
        <f t="shared" si="7"/>
        <v>7</v>
      </c>
      <c r="AR9" s="37"/>
      <c r="AS9" s="38">
        <f t="shared" si="8"/>
        <v>-13</v>
      </c>
    </row>
    <row r="10" spans="1:45" s="59" customFormat="1" ht="16.5" thickBot="1" x14ac:dyDescent="0.3">
      <c r="A10" s="48" t="s">
        <v>54</v>
      </c>
      <c r="B10" s="49">
        <v>1</v>
      </c>
      <c r="C10" s="50" t="str">
        <f>(P12)</f>
        <v>.</v>
      </c>
      <c r="D10" s="50" t="str">
        <f>(N12)</f>
        <v>.</v>
      </c>
      <c r="E10" s="51" t="str">
        <f t="shared" si="9"/>
        <v>-</v>
      </c>
      <c r="F10" s="49">
        <v>6</v>
      </c>
      <c r="G10" s="50" t="str">
        <f>(P38)</f>
        <v>.</v>
      </c>
      <c r="H10" s="50" t="str">
        <f>(N38)</f>
        <v>.</v>
      </c>
      <c r="I10" s="51" t="str">
        <f t="shared" si="10"/>
        <v>-</v>
      </c>
      <c r="J10" s="49">
        <v>4</v>
      </c>
      <c r="K10" s="50" t="str">
        <f>(P29)</f>
        <v>.</v>
      </c>
      <c r="L10" s="50" t="str">
        <f>(N29)</f>
        <v>.</v>
      </c>
      <c r="M10" s="51" t="str">
        <f>IF(K10=".","-",IF(K10&gt;L10,"g",IF(K10=L10,"d","v")))</f>
        <v>-</v>
      </c>
      <c r="N10" s="49">
        <v>2</v>
      </c>
      <c r="O10" s="50" t="str">
        <f>(P20)</f>
        <v>.</v>
      </c>
      <c r="P10" s="50" t="str">
        <f>(N20)</f>
        <v>.</v>
      </c>
      <c r="Q10" s="51" t="str">
        <f>IF(O10=".","-",IF(O10&gt;P10,"g",IF(O10=P10,"d","v")))</f>
        <v>-</v>
      </c>
      <c r="R10" s="49">
        <v>7</v>
      </c>
      <c r="S10" s="50" t="str">
        <f>(P45)</f>
        <v>.</v>
      </c>
      <c r="T10" s="50" t="str">
        <f>(N45)</f>
        <v>.</v>
      </c>
      <c r="U10" s="51" t="str">
        <f>IF(S10=".","-",IF(S10&gt;T10,"g",IF(S10=T10,"d","v")))</f>
        <v>-</v>
      </c>
      <c r="V10" s="49">
        <v>5</v>
      </c>
      <c r="W10" s="50" t="str">
        <f>(P35)</f>
        <v>.</v>
      </c>
      <c r="X10" s="50" t="str">
        <f>(N35)</f>
        <v>.</v>
      </c>
      <c r="Y10" s="51" t="str">
        <f>IF(W10=".","-",IF(W10&gt;X10,"g",IF(W10=X10,"d","v")))</f>
        <v>-</v>
      </c>
      <c r="Z10" s="49">
        <v>3</v>
      </c>
      <c r="AA10" s="50" t="str">
        <f>(P25)</f>
        <v>.</v>
      </c>
      <c r="AB10" s="50" t="str">
        <f>(N25)</f>
        <v>.</v>
      </c>
      <c r="AC10" s="51" t="str">
        <f>IF(AA10=".","-",IF(AA10&gt;AB10,"g",IF(AA10=AB10,"d","v")))</f>
        <v>-</v>
      </c>
      <c r="AD10" s="52"/>
      <c r="AE10" s="53"/>
      <c r="AF10" s="53"/>
      <c r="AG10" s="53"/>
      <c r="AH10" s="15"/>
      <c r="AI10" s="54">
        <f t="shared" si="2"/>
        <v>0</v>
      </c>
      <c r="AJ10" s="55">
        <f t="shared" si="3"/>
        <v>0</v>
      </c>
      <c r="AK10" s="55">
        <f t="shared" si="4"/>
        <v>0</v>
      </c>
      <c r="AL10" s="55">
        <f t="shared" si="5"/>
        <v>0</v>
      </c>
      <c r="AM10" s="56">
        <f>SUM(IF(C10&lt;&gt;".",C10)+IF(G10&lt;&gt;".",G10)+IF(K10&lt;&gt;".",K10)+IF(S10&lt;&gt;".",S10)+IF(W10&lt;&gt;".",W10)+IF(AA10&lt;&gt;".",AA10)+IF(O10&lt;&gt;".",O10))</f>
        <v>0</v>
      </c>
      <c r="AN10" s="56">
        <f>SUM(IF(D10&lt;&gt;".",D10)+IF(H10&lt;&gt;".",H10)+IF(L10&lt;&gt;".",L10)+IF(T10&lt;&gt;".",T10)+IF(X10&lt;&gt;".",X10)+IF(AB10&lt;&gt;".",AB10)+IF(P10&lt;&gt;".",P10))</f>
        <v>0</v>
      </c>
      <c r="AO10" s="57">
        <f t="shared" si="6"/>
        <v>0</v>
      </c>
      <c r="AP10" s="35"/>
      <c r="AQ10" s="58">
        <f t="shared" si="7"/>
        <v>8</v>
      </c>
      <c r="AR10" s="37"/>
      <c r="AS10" s="38">
        <f t="shared" si="8"/>
        <v>0</v>
      </c>
    </row>
    <row r="11" spans="1:45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5" s="59" customFormat="1" ht="26.25" x14ac:dyDescent="0.3">
      <c r="A12" s="67">
        <v>1</v>
      </c>
      <c r="B12" s="68"/>
      <c r="D12" s="69"/>
      <c r="K12" s="70"/>
      <c r="L12" s="71" t="str">
        <f>('16 G'!$A$4)</f>
        <v>Szendrey Tibor</v>
      </c>
      <c r="M12" s="70"/>
      <c r="N12" s="72" t="s">
        <v>55</v>
      </c>
      <c r="O12" s="73" t="s">
        <v>56</v>
      </c>
      <c r="P12" s="72" t="s">
        <v>55</v>
      </c>
      <c r="R12" s="59" t="str">
        <f>($A$10)</f>
        <v>j8</v>
      </c>
      <c r="W12" s="70"/>
      <c r="AQ12" s="74"/>
    </row>
    <row r="13" spans="1:45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Dávid László</v>
      </c>
      <c r="N13" s="72">
        <v>3</v>
      </c>
      <c r="O13" s="73" t="s">
        <v>56</v>
      </c>
      <c r="P13" s="72">
        <v>0</v>
      </c>
      <c r="R13" s="59" t="str">
        <f>($A$9)</f>
        <v>Fazekas Mihály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5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Mészáros György</v>
      </c>
      <c r="N14" s="72">
        <v>1</v>
      </c>
      <c r="O14" s="73" t="s">
        <v>56</v>
      </c>
      <c r="P14" s="72">
        <v>0</v>
      </c>
      <c r="Q14" s="59"/>
      <c r="R14" s="59" t="str">
        <f>($A$8)</f>
        <v>Valics Lehel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5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Donáth Tibor</v>
      </c>
      <c r="N15" s="72">
        <v>0</v>
      </c>
      <c r="O15" s="73" t="s">
        <v>56</v>
      </c>
      <c r="P15" s="72">
        <v>0</v>
      </c>
      <c r="R15" s="59" t="str">
        <f>($A$7)</f>
        <v>Dr. Havas Péter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5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('16 G'!$A$4)</f>
        <v>Szendrey Tibor</v>
      </c>
      <c r="M17" s="70"/>
      <c r="N17" s="72">
        <v>6</v>
      </c>
      <c r="O17" s="99" t="s">
        <v>56</v>
      </c>
      <c r="P17" s="72">
        <v>2</v>
      </c>
      <c r="R17" s="59" t="str">
        <f>($A$9)</f>
        <v>Fazekas Mihály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Dávid László</v>
      </c>
      <c r="N18" s="72">
        <v>1</v>
      </c>
      <c r="O18" s="99" t="s">
        <v>56</v>
      </c>
      <c r="P18" s="72">
        <v>0</v>
      </c>
      <c r="R18" s="59" t="str">
        <f>($A$8)</f>
        <v>Valics Lehel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Mészáros György</v>
      </c>
      <c r="N19" s="72">
        <v>7</v>
      </c>
      <c r="O19" s="99" t="s">
        <v>56</v>
      </c>
      <c r="P19" s="72">
        <v>0</v>
      </c>
      <c r="Q19" s="59"/>
      <c r="R19" s="59" t="str">
        <f>($A$7)</f>
        <v>Dr. Havas Péter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Donáth Tibor</v>
      </c>
      <c r="N20" s="72" t="s">
        <v>55</v>
      </c>
      <c r="O20" s="73" t="s">
        <v>56</v>
      </c>
      <c r="P20" s="72" t="s">
        <v>55</v>
      </c>
      <c r="R20" s="59" t="str">
        <f>($A$10)</f>
        <v>j8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('16 G'!$A$4)</f>
        <v>Szendrey Tibor</v>
      </c>
      <c r="M22" s="70"/>
      <c r="N22" s="72">
        <v>0</v>
      </c>
      <c r="O22" s="99"/>
      <c r="P22" s="72">
        <v>0</v>
      </c>
      <c r="R22" s="59" t="str">
        <f>($A$8)</f>
        <v>Valics Lehel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Dávid László</v>
      </c>
      <c r="N23" s="72">
        <v>1</v>
      </c>
      <c r="O23" s="99"/>
      <c r="P23" s="72">
        <v>2</v>
      </c>
      <c r="R23" s="59" t="str">
        <f>($A$7)</f>
        <v>Dr. Havas Péter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Mészáros György</v>
      </c>
      <c r="N24" s="72">
        <v>3</v>
      </c>
      <c r="O24" s="99"/>
      <c r="P24" s="72">
        <v>3</v>
      </c>
      <c r="Q24" s="59"/>
      <c r="R24" s="59" t="str">
        <f>($A$6)</f>
        <v>Donáth Tibor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Fazekas Mihály</v>
      </c>
      <c r="N25" s="72" t="s">
        <v>55</v>
      </c>
      <c r="O25" s="73" t="s">
        <v>56</v>
      </c>
      <c r="P25" s="72" t="s">
        <v>55</v>
      </c>
      <c r="R25" s="59" t="str">
        <f>($A$10)</f>
        <v>j8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('16 G'!$A$4)</f>
        <v>Szendrey Tibor</v>
      </c>
      <c r="M27" s="70"/>
      <c r="N27" s="72">
        <v>4</v>
      </c>
      <c r="O27" s="99" t="s">
        <v>56</v>
      </c>
      <c r="P27" s="72">
        <v>2</v>
      </c>
      <c r="R27" s="59" t="str">
        <f>($A$7)</f>
        <v>Dr. Havas Péter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Dávid László</v>
      </c>
      <c r="N28" s="72">
        <v>1</v>
      </c>
      <c r="O28" s="99" t="s">
        <v>56</v>
      </c>
      <c r="P28" s="72">
        <v>2</v>
      </c>
      <c r="R28" s="59" t="str">
        <f>($A$6)</f>
        <v>Donáth Tibor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Mészáros György</v>
      </c>
      <c r="N29" s="72" t="s">
        <v>55</v>
      </c>
      <c r="O29" s="73" t="s">
        <v>56</v>
      </c>
      <c r="P29" s="72" t="s">
        <v>55</v>
      </c>
      <c r="Q29" s="59"/>
      <c r="R29" s="59" t="str">
        <f>($A$10)</f>
        <v>j8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Valics Lehel</v>
      </c>
      <c r="N30" s="72">
        <v>2</v>
      </c>
      <c r="O30" s="99" t="s">
        <v>56</v>
      </c>
      <c r="P30" s="72">
        <v>2</v>
      </c>
      <c r="R30" s="59" t="str">
        <f>($A$9)</f>
        <v>Fazekas Mihály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('16 G'!$A$4)</f>
        <v>Szendrey Tibor</v>
      </c>
      <c r="M32" s="70"/>
      <c r="N32" s="72">
        <v>3</v>
      </c>
      <c r="O32" s="99" t="s">
        <v>56</v>
      </c>
      <c r="P32" s="72">
        <v>1</v>
      </c>
      <c r="R32" s="59" t="str">
        <f>($A$6)</f>
        <v>Donáth Tibor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Dávid László</v>
      </c>
      <c r="N33" s="72">
        <v>1</v>
      </c>
      <c r="O33" s="99" t="s">
        <v>56</v>
      </c>
      <c r="P33" s="72">
        <v>2</v>
      </c>
      <c r="R33" s="59" t="str">
        <f>($A$5)</f>
        <v>Mészáros György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Dr. Havas Péter</v>
      </c>
      <c r="N34" s="72">
        <v>1</v>
      </c>
      <c r="O34" s="99" t="s">
        <v>56</v>
      </c>
      <c r="P34" s="72">
        <v>1</v>
      </c>
      <c r="Q34" s="59"/>
      <c r="R34" s="59" t="str">
        <f>($A$9)</f>
        <v>Fazekas Mihály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Valics Lehel</v>
      </c>
      <c r="N35" s="72" t="s">
        <v>55</v>
      </c>
      <c r="O35" s="73" t="s">
        <v>56</v>
      </c>
      <c r="P35" s="72" t="s">
        <v>55</v>
      </c>
      <c r="R35" s="59" t="str">
        <f>($A$10)</f>
        <v>j8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('16 G'!$A$4)</f>
        <v>Szendrey Tibor</v>
      </c>
      <c r="M37" s="70"/>
      <c r="N37" s="72">
        <v>0</v>
      </c>
      <c r="O37" s="99" t="s">
        <v>56</v>
      </c>
      <c r="P37" s="72">
        <v>3</v>
      </c>
      <c r="R37" s="59" t="str">
        <f>($A$5)</f>
        <v>Mészáros György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Dávid László</v>
      </c>
      <c r="N38" s="72" t="s">
        <v>55</v>
      </c>
      <c r="O38" s="73" t="s">
        <v>56</v>
      </c>
      <c r="P38" s="72" t="s">
        <v>55</v>
      </c>
      <c r="R38" s="59" t="str">
        <f>($A$10)</f>
        <v>j8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Donáth Tibor</v>
      </c>
      <c r="N39" s="72">
        <v>5</v>
      </c>
      <c r="O39" s="99" t="s">
        <v>56</v>
      </c>
      <c r="P39" s="72">
        <v>0</v>
      </c>
      <c r="Q39" s="59"/>
      <c r="R39" s="59" t="str">
        <f>($A$9)</f>
        <v>Fazekas Mihály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Dr. Havas Péter</v>
      </c>
      <c r="N40" s="72">
        <v>1</v>
      </c>
      <c r="O40" s="99" t="s">
        <v>56</v>
      </c>
      <c r="P40" s="72">
        <v>1</v>
      </c>
      <c r="R40" s="59" t="str">
        <f>($A$8)</f>
        <v>Valics Lehel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('16 G'!$A$4)</f>
        <v>Szendrey Tibor</v>
      </c>
      <c r="M42" s="70"/>
      <c r="N42" s="72">
        <v>1</v>
      </c>
      <c r="O42" s="73" t="s">
        <v>56</v>
      </c>
      <c r="P42" s="72">
        <v>0</v>
      </c>
      <c r="R42" s="59" t="str">
        <f>($A$4)</f>
        <v>Dávid László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Mészáros György</v>
      </c>
      <c r="N43" s="72">
        <v>2</v>
      </c>
      <c r="O43" s="99" t="s">
        <v>56</v>
      </c>
      <c r="P43" s="72">
        <v>1</v>
      </c>
      <c r="R43" s="59" t="str">
        <f>($A$9)</f>
        <v>Fazekas Mihály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Donáth Tibor</v>
      </c>
      <c r="N44" s="72">
        <v>3</v>
      </c>
      <c r="O44" s="99" t="s">
        <v>56</v>
      </c>
      <c r="P44" s="72">
        <v>0</v>
      </c>
      <c r="Q44" s="59"/>
      <c r="R44" s="59" t="str">
        <f>($A$8)</f>
        <v>Valics Lehel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Dr. Havas Péter</v>
      </c>
      <c r="N45" s="72" t="s">
        <v>55</v>
      </c>
      <c r="O45" s="73" t="s">
        <v>56</v>
      </c>
      <c r="P45" s="72" t="s">
        <v>55</v>
      </c>
      <c r="R45" s="59" t="str">
        <f>($A$10)</f>
        <v>j8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47" priority="1" stopIfTrue="1" operator="equal">
      <formula>"g"</formula>
    </cfRule>
    <cfRule type="cellIs" dxfId="46" priority="2" stopIfTrue="1" operator="equal">
      <formula>"d"</formula>
    </cfRule>
    <cfRule type="cellIs" dxfId="45" priority="3" stopIfTrue="1" operator="equal">
      <formula>"v"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2.42578125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5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5" ht="33.75" customHeight="1" thickTop="1" thickBot="1" x14ac:dyDescent="0.3">
      <c r="A2" s="11" t="s">
        <v>44</v>
      </c>
      <c r="B2" s="12" t="str">
        <f>(A3)</f>
        <v>Szatmári Tamás</v>
      </c>
      <c r="C2" s="13"/>
      <c r="D2" s="12"/>
      <c r="E2" s="12"/>
      <c r="F2" s="14" t="str">
        <f>(A4)</f>
        <v>Lukács Viktor</v>
      </c>
      <c r="G2" s="12"/>
      <c r="H2" s="12"/>
      <c r="I2" s="12"/>
      <c r="J2" s="14" t="str">
        <f>(A5)</f>
        <v>Major István</v>
      </c>
      <c r="K2" s="12"/>
      <c r="L2" s="12"/>
      <c r="M2" s="12"/>
      <c r="N2" s="14" t="str">
        <f>(A6)</f>
        <v>Balla Antal</v>
      </c>
      <c r="O2" s="12"/>
      <c r="P2" s="12"/>
      <c r="Q2" s="12"/>
      <c r="R2" s="14" t="str">
        <f>(A7)</f>
        <v>Najror Zoltán</v>
      </c>
      <c r="S2" s="12"/>
      <c r="T2" s="12"/>
      <c r="U2" s="12"/>
      <c r="V2" s="14" t="str">
        <f>(A8)</f>
        <v>Szappanos György</v>
      </c>
      <c r="W2" s="12"/>
      <c r="X2" s="12"/>
      <c r="Y2" s="12"/>
      <c r="Z2" s="14" t="str">
        <f>(A9)</f>
        <v>Szabó Csaba</v>
      </c>
      <c r="AA2" s="12"/>
      <c r="AB2" s="12"/>
      <c r="AC2" s="12"/>
      <c r="AD2" s="14" t="str">
        <f>(A10)</f>
        <v>j8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5" ht="16.5" thickTop="1" x14ac:dyDescent="0.25">
      <c r="A3" s="4" t="s">
        <v>28</v>
      </c>
      <c r="B3" s="24"/>
      <c r="C3" s="25"/>
      <c r="D3" s="25"/>
      <c r="E3" s="25"/>
      <c r="F3" s="26">
        <v>7</v>
      </c>
      <c r="G3" s="27">
        <f>(N42)</f>
        <v>2</v>
      </c>
      <c r="H3" s="27">
        <f>(P42)</f>
        <v>2</v>
      </c>
      <c r="I3" s="28" t="str">
        <f>IF(G3=".","-",IF(G3&gt;H3,"g",IF(G3=H3,"d","v")))</f>
        <v>d</v>
      </c>
      <c r="J3" s="26">
        <v>6</v>
      </c>
      <c r="K3" s="29">
        <f>(N37)</f>
        <v>3</v>
      </c>
      <c r="L3" s="29">
        <f>(P37)</f>
        <v>0</v>
      </c>
      <c r="M3" s="28" t="str">
        <f>IF(K3=".","-",IF(K3&gt;L3,"g",IF(K3=L3,"d","v")))</f>
        <v>g</v>
      </c>
      <c r="N3" s="26">
        <v>5</v>
      </c>
      <c r="O3" s="29">
        <f>(N32)</f>
        <v>1</v>
      </c>
      <c r="P3" s="29">
        <f>(P32)</f>
        <v>0</v>
      </c>
      <c r="Q3" s="28" t="str">
        <f>IF(O3=".","-",IF(O3&gt;P3,"g",IF(O3=P3,"d","v")))</f>
        <v>g</v>
      </c>
      <c r="R3" s="26">
        <v>4</v>
      </c>
      <c r="S3" s="29">
        <f>(N27)</f>
        <v>0</v>
      </c>
      <c r="T3" s="29">
        <f>(P27)</f>
        <v>0</v>
      </c>
      <c r="U3" s="28" t="str">
        <f>IF(S3=".","-",IF(S3&gt;T3,"g",IF(S3=T3,"d","v")))</f>
        <v>d</v>
      </c>
      <c r="V3" s="26">
        <v>3</v>
      </c>
      <c r="W3" s="29">
        <f>(N22)</f>
        <v>1</v>
      </c>
      <c r="X3" s="29">
        <f>(P22)</f>
        <v>0</v>
      </c>
      <c r="Y3" s="28" t="str">
        <f>IF(W3=".","-",IF(W3&gt;X3,"g",IF(W3=X3,"d","v")))</f>
        <v>g</v>
      </c>
      <c r="Z3" s="26">
        <v>2</v>
      </c>
      <c r="AA3" s="29">
        <f>(N17)</f>
        <v>3</v>
      </c>
      <c r="AB3" s="29">
        <f>(P17)</f>
        <v>1</v>
      </c>
      <c r="AC3" s="28" t="str">
        <f t="shared" ref="AC3:AC8" si="0">IF(AA3=".","-",IF(AA3&gt;AB3,"g",IF(AA3=AB3,"d","v")))</f>
        <v>g</v>
      </c>
      <c r="AD3" s="26">
        <v>1</v>
      </c>
      <c r="AE3" s="29" t="str">
        <f>(N12)</f>
        <v>.</v>
      </c>
      <c r="AF3" s="29" t="str">
        <f>(P12)</f>
        <v>.</v>
      </c>
      <c r="AG3" s="28" t="str">
        <f t="shared" ref="AG3:AG9" si="1">IF(AE3=".","-",IF(AE3&gt;AF3,"g",IF(AE3=AF3,"d","v")))</f>
        <v>-</v>
      </c>
      <c r="AH3" s="30"/>
      <c r="AI3" s="31">
        <f t="shared" ref="AI3:AI10" si="2">SUM(AJ3:AL3)</f>
        <v>6</v>
      </c>
      <c r="AJ3" s="32">
        <f t="shared" ref="AJ3:AJ10" si="3">COUNTIF(B3:AG3,"g")</f>
        <v>4</v>
      </c>
      <c r="AK3" s="32">
        <f t="shared" ref="AK3:AK10" si="4">COUNTIF(B3:AG3,"d")</f>
        <v>2</v>
      </c>
      <c r="AL3" s="32">
        <f t="shared" ref="AL3:AL10" si="5">COUNTIF(B3:AG3,"v")</f>
        <v>0</v>
      </c>
      <c r="AM3" s="33">
        <f>SUM(IF(G3&lt;&gt;".",G3)+IF(K3&lt;&gt;".",K3)+IF(O3&lt;&gt;".",O3)+IF(S3&lt;&gt;".",S3)+IF(W3&lt;&gt;".",W3)+IF(AA3&lt;&gt;".",AA3)+IF(AE3&lt;&gt;".",AE3))</f>
        <v>10</v>
      </c>
      <c r="AN3" s="33">
        <f>SUM(IF(H3&lt;&gt;".",H3)+IF(L3&lt;&gt;".",L3)+IF(P3&lt;&gt;".",P3)+IF(T3&lt;&gt;".",T3)+IF(X3&lt;&gt;".",X3)+IF(AB3&lt;&gt;".",AB3)+IF(AF3&lt;&gt;".",AF3))</f>
        <v>3</v>
      </c>
      <c r="AO3" s="34">
        <f t="shared" ref="AO3:AO10" si="6">SUM(AJ3*3+AK3*1)</f>
        <v>14</v>
      </c>
      <c r="AP3" s="35"/>
      <c r="AQ3" s="36">
        <f t="shared" ref="AQ3:AQ10" si="7">RANK(AO3,$AO$3:$AO$10,0)</f>
        <v>1</v>
      </c>
      <c r="AR3" s="37"/>
      <c r="AS3" s="38">
        <f t="shared" ref="AS3:AS10" si="8">SUM(AM3-AN3)</f>
        <v>7</v>
      </c>
    </row>
    <row r="4" spans="1:45" ht="15.75" x14ac:dyDescent="0.25">
      <c r="A4" s="4" t="s">
        <v>24</v>
      </c>
      <c r="B4" s="39">
        <v>7</v>
      </c>
      <c r="C4" s="27">
        <f>(P42)</f>
        <v>2</v>
      </c>
      <c r="D4" s="27">
        <f>(N42)</f>
        <v>2</v>
      </c>
      <c r="E4" s="40" t="str">
        <f t="shared" ref="E4:E10" si="9">IF(C4=".","-",IF(C4&gt;D4,"g",IF(C4=D4,"d","v")))</f>
        <v>d</v>
      </c>
      <c r="F4" s="41"/>
      <c r="G4" s="42"/>
      <c r="H4" s="42"/>
      <c r="I4" s="42"/>
      <c r="J4" s="39">
        <v>5</v>
      </c>
      <c r="K4" s="27">
        <f>(N33)</f>
        <v>2</v>
      </c>
      <c r="L4" s="27">
        <f>(P33)</f>
        <v>2</v>
      </c>
      <c r="M4" s="40" t="str">
        <f>IF(K4=".","-",IF(K4&gt;L4,"g",IF(K4=L4,"d","v")))</f>
        <v>d</v>
      </c>
      <c r="N4" s="39">
        <v>4</v>
      </c>
      <c r="O4" s="27">
        <f>(N28)</f>
        <v>4</v>
      </c>
      <c r="P4" s="27">
        <f>(P28)</f>
        <v>2</v>
      </c>
      <c r="Q4" s="40" t="str">
        <f>IF(O4=".","-",IF(O4&gt;P4,"g",IF(O4=P4,"d","v")))</f>
        <v>g</v>
      </c>
      <c r="R4" s="39">
        <v>3</v>
      </c>
      <c r="S4" s="27">
        <f>(N23)</f>
        <v>1</v>
      </c>
      <c r="T4" s="27">
        <f>(P23)</f>
        <v>1</v>
      </c>
      <c r="U4" s="40" t="str">
        <f>IF(S4=".","-",IF(S4&gt;T4,"g",IF(S4=T4,"d","v")))</f>
        <v>d</v>
      </c>
      <c r="V4" s="39">
        <v>2</v>
      </c>
      <c r="W4" s="27">
        <f>(N18)</f>
        <v>2</v>
      </c>
      <c r="X4" s="27">
        <f>(P18)</f>
        <v>0</v>
      </c>
      <c r="Y4" s="40" t="str">
        <f>IF(W4=".","-",IF(W4&gt;X4,"g",IF(W4=X4,"d","v")))</f>
        <v>g</v>
      </c>
      <c r="Z4" s="39">
        <v>1</v>
      </c>
      <c r="AA4" s="27">
        <f>(N13)</f>
        <v>2</v>
      </c>
      <c r="AB4" s="27">
        <f>(P13)</f>
        <v>0</v>
      </c>
      <c r="AC4" s="40" t="str">
        <f t="shared" si="0"/>
        <v>g</v>
      </c>
      <c r="AD4" s="39">
        <v>6</v>
      </c>
      <c r="AE4" s="27" t="str">
        <f>(N38)</f>
        <v>.</v>
      </c>
      <c r="AF4" s="27" t="str">
        <f>(P38)</f>
        <v>.</v>
      </c>
      <c r="AG4" s="40" t="str">
        <f t="shared" si="1"/>
        <v>-</v>
      </c>
      <c r="AH4" s="43"/>
      <c r="AI4" s="44">
        <f t="shared" si="2"/>
        <v>6</v>
      </c>
      <c r="AJ4" s="45">
        <f t="shared" si="3"/>
        <v>3</v>
      </c>
      <c r="AK4" s="45">
        <f t="shared" si="4"/>
        <v>3</v>
      </c>
      <c r="AL4" s="45">
        <f t="shared" si="5"/>
        <v>0</v>
      </c>
      <c r="AM4" s="33">
        <f>SUM(IF(C4&lt;&gt;".",C4)+IF(K4&lt;&gt;".",K4)+IF(O4&lt;&gt;".",O4)+IF(S4&lt;&gt;".",S4)+IF(W4&lt;&gt;".",W4)+IF(AA4&lt;&gt;".",AA4)+IF(AE4&lt;&gt;".",AE4))</f>
        <v>13</v>
      </c>
      <c r="AN4" s="33">
        <f>SUM(IF(D4&lt;&gt;".",D4)+IF(L4&lt;&gt;".",L4)+IF(P4&lt;&gt;".",P4)+IF(T4&lt;&gt;".",T4)+IF(X4&lt;&gt;".",X4)+IF(AB4&lt;&gt;".",AB4)+IF(AF4&lt;&gt;".",AF4))</f>
        <v>7</v>
      </c>
      <c r="AO4" s="46">
        <f t="shared" si="6"/>
        <v>12</v>
      </c>
      <c r="AP4" s="35"/>
      <c r="AQ4" s="36">
        <f t="shared" si="7"/>
        <v>2</v>
      </c>
      <c r="AR4" s="37"/>
      <c r="AS4" s="38">
        <f t="shared" si="8"/>
        <v>6</v>
      </c>
    </row>
    <row r="5" spans="1:45" ht="15.75" x14ac:dyDescent="0.25">
      <c r="A5" s="90" t="s">
        <v>4</v>
      </c>
      <c r="B5" s="39">
        <v>6</v>
      </c>
      <c r="C5" s="27">
        <f>(P37)</f>
        <v>0</v>
      </c>
      <c r="D5" s="27">
        <f>(N37)</f>
        <v>3</v>
      </c>
      <c r="E5" s="40" t="str">
        <f t="shared" si="9"/>
        <v>v</v>
      </c>
      <c r="F5" s="39">
        <v>5</v>
      </c>
      <c r="G5" s="27">
        <f>(P33)</f>
        <v>2</v>
      </c>
      <c r="H5" s="27">
        <f>(N33)</f>
        <v>2</v>
      </c>
      <c r="I5" s="40" t="str">
        <f t="shared" ref="I5:I10" si="10">IF(G5=".","-",IF(G5&gt;H5,"g",IF(G5=H5,"d","v")))</f>
        <v>d</v>
      </c>
      <c r="J5" s="41"/>
      <c r="K5" s="42"/>
      <c r="L5" s="42"/>
      <c r="M5" s="42"/>
      <c r="N5" s="39">
        <v>3</v>
      </c>
      <c r="O5" s="27">
        <f>(N24)</f>
        <v>0</v>
      </c>
      <c r="P5" s="27">
        <f>(P24)</f>
        <v>0</v>
      </c>
      <c r="Q5" s="40" t="str">
        <f>IF(O5=".","-",IF(O5&gt;P5,"g",IF(O5=P5,"d","v")))</f>
        <v>d</v>
      </c>
      <c r="R5" s="39">
        <v>2</v>
      </c>
      <c r="S5" s="27">
        <f>(N19)</f>
        <v>4</v>
      </c>
      <c r="T5" s="27">
        <f>(P19)</f>
        <v>0</v>
      </c>
      <c r="U5" s="40" t="str">
        <f>IF(S5=".","-",IF(S5&gt;T5,"g",IF(S5=T5,"d","v")))</f>
        <v>g</v>
      </c>
      <c r="V5" s="39">
        <v>1</v>
      </c>
      <c r="W5" s="27">
        <f>(N14)</f>
        <v>4</v>
      </c>
      <c r="X5" s="27">
        <f>(P14)</f>
        <v>0</v>
      </c>
      <c r="Y5" s="40" t="str">
        <f>IF(W5=".","-",IF(W5&gt;X5,"g",IF(W5=X5,"d","v")))</f>
        <v>g</v>
      </c>
      <c r="Z5" s="39">
        <v>7</v>
      </c>
      <c r="AA5" s="27">
        <f>(N43)</f>
        <v>1</v>
      </c>
      <c r="AB5" s="27">
        <f>(P43)</f>
        <v>0</v>
      </c>
      <c r="AC5" s="40" t="str">
        <f t="shared" si="0"/>
        <v>g</v>
      </c>
      <c r="AD5" s="39">
        <v>4</v>
      </c>
      <c r="AE5" s="27" t="str">
        <f>(N29)</f>
        <v>.</v>
      </c>
      <c r="AF5" s="27" t="str">
        <f>(P29)</f>
        <v>.</v>
      </c>
      <c r="AG5" s="40" t="str">
        <f t="shared" si="1"/>
        <v>-</v>
      </c>
      <c r="AH5" s="43"/>
      <c r="AI5" s="44">
        <f t="shared" si="2"/>
        <v>6</v>
      </c>
      <c r="AJ5" s="45">
        <f t="shared" si="3"/>
        <v>3</v>
      </c>
      <c r="AK5" s="45">
        <f t="shared" si="4"/>
        <v>2</v>
      </c>
      <c r="AL5" s="45">
        <f t="shared" si="5"/>
        <v>1</v>
      </c>
      <c r="AM5" s="33">
        <f>SUM(IF(C5&lt;&gt;".",C5)+IF(G5&lt;&gt;".",G5)+IF(O5&lt;&gt;".",O5)+IF(S5&lt;&gt;".",S5)+IF(W5&lt;&gt;".",W5)+IF(AA5&lt;&gt;".",AA5)+IF(AE5&lt;&gt;".",AE5))</f>
        <v>11</v>
      </c>
      <c r="AN5" s="33">
        <f>SUM(IF(D5&lt;&gt;".",D5)+IF(H5&lt;&gt;".",H5)+IF(P5&lt;&gt;".",P5)+IF(T5&lt;&gt;".",T5)+IF(X5&lt;&gt;".",X5)+IF(AB5&lt;&gt;".",AB5)+IF(AF5&lt;&gt;".",AF5))</f>
        <v>5</v>
      </c>
      <c r="AO5" s="46">
        <f t="shared" si="6"/>
        <v>11</v>
      </c>
      <c r="AP5" s="35"/>
      <c r="AQ5" s="36">
        <f t="shared" si="7"/>
        <v>3</v>
      </c>
      <c r="AR5" s="37"/>
      <c r="AS5" s="38">
        <f t="shared" si="8"/>
        <v>6</v>
      </c>
    </row>
    <row r="6" spans="1:45" ht="15.75" x14ac:dyDescent="0.25">
      <c r="A6" s="90" t="s">
        <v>5</v>
      </c>
      <c r="B6" s="39">
        <v>5</v>
      </c>
      <c r="C6" s="27">
        <f>(P32)</f>
        <v>0</v>
      </c>
      <c r="D6" s="27">
        <f>(N32)</f>
        <v>1</v>
      </c>
      <c r="E6" s="40" t="str">
        <f t="shared" si="9"/>
        <v>v</v>
      </c>
      <c r="F6" s="39">
        <v>4</v>
      </c>
      <c r="G6" s="27">
        <f>(P28)</f>
        <v>2</v>
      </c>
      <c r="H6" s="27">
        <f>(N28)</f>
        <v>4</v>
      </c>
      <c r="I6" s="40" t="str">
        <f t="shared" si="10"/>
        <v>v</v>
      </c>
      <c r="J6" s="39">
        <v>3</v>
      </c>
      <c r="K6" s="27">
        <f>(P24)</f>
        <v>0</v>
      </c>
      <c r="L6" s="27">
        <f>(N24)</f>
        <v>0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0</v>
      </c>
      <c r="T6" s="27">
        <f>(P15)</f>
        <v>1</v>
      </c>
      <c r="U6" s="40" t="str">
        <f>IF(S6=".","-",IF(S6&gt;T6,"g",IF(S6=T6,"d","v")))</f>
        <v>v</v>
      </c>
      <c r="V6" s="39">
        <v>7</v>
      </c>
      <c r="W6" s="27">
        <f>(N44)</f>
        <v>0</v>
      </c>
      <c r="X6" s="27">
        <f>(P44)</f>
        <v>0</v>
      </c>
      <c r="Y6" s="40" t="str">
        <f>IF(W6=".","-",IF(W6&gt;X6,"g",IF(W6=X6,"d","v")))</f>
        <v>d</v>
      </c>
      <c r="Z6" s="39">
        <v>6</v>
      </c>
      <c r="AA6" s="27">
        <f>(N39)</f>
        <v>3</v>
      </c>
      <c r="AB6" s="27">
        <f>(P39)</f>
        <v>2</v>
      </c>
      <c r="AC6" s="40" t="str">
        <f t="shared" si="0"/>
        <v>g</v>
      </c>
      <c r="AD6" s="39">
        <v>2</v>
      </c>
      <c r="AE6" s="27" t="str">
        <f>(N20)</f>
        <v>.</v>
      </c>
      <c r="AF6" s="27" t="str">
        <f>(P20)</f>
        <v>.</v>
      </c>
      <c r="AG6" s="40" t="str">
        <f t="shared" si="1"/>
        <v>-</v>
      </c>
      <c r="AH6" s="43"/>
      <c r="AI6" s="44">
        <f t="shared" si="2"/>
        <v>6</v>
      </c>
      <c r="AJ6" s="45">
        <f t="shared" si="3"/>
        <v>1</v>
      </c>
      <c r="AK6" s="45">
        <f t="shared" si="4"/>
        <v>2</v>
      </c>
      <c r="AL6" s="45">
        <f t="shared" si="5"/>
        <v>3</v>
      </c>
      <c r="AM6" s="33">
        <f>SUM(IF(C6&lt;&gt;".",C6)+IF(G6&lt;&gt;".",G6)+IF(K6&lt;&gt;".",K6)+IF(S6&lt;&gt;".",S6)+IF(W6&lt;&gt;".",W6)+IF(AA6&lt;&gt;".",AA6)+IF(AE6&lt;&gt;".",AE6))</f>
        <v>5</v>
      </c>
      <c r="AN6" s="33">
        <f>SUM(IF(D6&lt;&gt;".",D6)+IF(H6&lt;&gt;".",H6)+IF(L6&lt;&gt;".",L6)+IF(T6&lt;&gt;".",T6)+IF(X6&lt;&gt;".",X6)+IF(AB6&lt;&gt;".",AB6)+IF(AF6&lt;&gt;".",AF6))</f>
        <v>8</v>
      </c>
      <c r="AO6" s="46">
        <f t="shared" si="6"/>
        <v>5</v>
      </c>
      <c r="AP6" s="35"/>
      <c r="AQ6" s="36">
        <f t="shared" si="7"/>
        <v>5</v>
      </c>
      <c r="AR6" s="37"/>
      <c r="AS6" s="38">
        <f t="shared" si="8"/>
        <v>-3</v>
      </c>
    </row>
    <row r="7" spans="1:45" ht="15.75" x14ac:dyDescent="0.25">
      <c r="A7" s="91" t="s">
        <v>34</v>
      </c>
      <c r="B7" s="39">
        <v>4</v>
      </c>
      <c r="C7" s="27">
        <f>(P27)</f>
        <v>0</v>
      </c>
      <c r="D7" s="27">
        <f>(N27)</f>
        <v>0</v>
      </c>
      <c r="E7" s="40" t="str">
        <f t="shared" si="9"/>
        <v>d</v>
      </c>
      <c r="F7" s="39">
        <v>3</v>
      </c>
      <c r="G7" s="27">
        <f>(P23)</f>
        <v>1</v>
      </c>
      <c r="H7" s="27">
        <f>(N23)</f>
        <v>1</v>
      </c>
      <c r="I7" s="40" t="str">
        <f t="shared" si="10"/>
        <v>d</v>
      </c>
      <c r="J7" s="39">
        <v>2</v>
      </c>
      <c r="K7" s="27">
        <f>(P19)</f>
        <v>0</v>
      </c>
      <c r="L7" s="27">
        <f>(N19)</f>
        <v>4</v>
      </c>
      <c r="M7" s="40" t="str">
        <f>IF(K7=".","-",IF(K7&gt;L7,"g",IF(K7=L7,"d","v")))</f>
        <v>v</v>
      </c>
      <c r="N7" s="39">
        <v>1</v>
      </c>
      <c r="O7" s="27">
        <f>(P15)</f>
        <v>1</v>
      </c>
      <c r="P7" s="27">
        <f>(N15)</f>
        <v>0</v>
      </c>
      <c r="Q7" s="40" t="str">
        <f>IF(O7=".","-",IF(O7&gt;P7,"g",IF(O7=P7,"d","v")))</f>
        <v>g</v>
      </c>
      <c r="R7" s="41"/>
      <c r="S7" s="42"/>
      <c r="T7" s="42"/>
      <c r="U7" s="42"/>
      <c r="V7" s="39">
        <v>6</v>
      </c>
      <c r="W7" s="27">
        <f>(N40)</f>
        <v>2</v>
      </c>
      <c r="X7" s="27">
        <f>(P40)</f>
        <v>1</v>
      </c>
      <c r="Y7" s="40" t="str">
        <f>IF(W7=".","-",IF(W7&gt;X7,"g",IF(W7=X7,"d","v")))</f>
        <v>g</v>
      </c>
      <c r="Z7" s="39">
        <v>5</v>
      </c>
      <c r="AA7" s="27">
        <f>(N34)</f>
        <v>2</v>
      </c>
      <c r="AB7" s="27">
        <f>(P34)</f>
        <v>3</v>
      </c>
      <c r="AC7" s="40" t="str">
        <f t="shared" si="0"/>
        <v>v</v>
      </c>
      <c r="AD7" s="39">
        <v>7</v>
      </c>
      <c r="AE7" s="27" t="str">
        <f>(N45)</f>
        <v>.</v>
      </c>
      <c r="AF7" s="27" t="str">
        <f>(P45)</f>
        <v>.</v>
      </c>
      <c r="AG7" s="40" t="str">
        <f t="shared" si="1"/>
        <v>-</v>
      </c>
      <c r="AH7" s="43"/>
      <c r="AI7" s="44">
        <f t="shared" si="2"/>
        <v>6</v>
      </c>
      <c r="AJ7" s="45">
        <f t="shared" si="3"/>
        <v>2</v>
      </c>
      <c r="AK7" s="45">
        <f t="shared" si="4"/>
        <v>2</v>
      </c>
      <c r="AL7" s="45">
        <f t="shared" si="5"/>
        <v>2</v>
      </c>
      <c r="AM7" s="33">
        <f>SUM(IF(C7&lt;&gt;".",C7)+IF(G7&lt;&gt;".",G7)+IF(K7&lt;&gt;".",K7)+IF(O7&lt;&gt;".",O7)+IF(W7&lt;&gt;".",W7)+IF(AA7&lt;&gt;".",AA7)+IF(AE7&lt;&gt;".",AE7))</f>
        <v>6</v>
      </c>
      <c r="AN7" s="33">
        <f>SUM(IF(D7&lt;&gt;".",D7)+IF(H7&lt;&gt;".",H7)+IF(L7&lt;&gt;".",L7)+IF(P7&lt;&gt;".",P7)+IF(X7&lt;&gt;".",X7)+IF(AB7&lt;&gt;".",AB7)+IF(AF7&lt;&gt;".",AF7))</f>
        <v>9</v>
      </c>
      <c r="AO7" s="46">
        <f t="shared" si="6"/>
        <v>8</v>
      </c>
      <c r="AP7" s="35"/>
      <c r="AQ7" s="36">
        <f t="shared" si="7"/>
        <v>4</v>
      </c>
      <c r="AR7" s="37"/>
      <c r="AS7" s="38">
        <f t="shared" si="8"/>
        <v>-3</v>
      </c>
    </row>
    <row r="8" spans="1:45" ht="15.75" x14ac:dyDescent="0.25">
      <c r="A8" s="94" t="s">
        <v>20</v>
      </c>
      <c r="B8" s="39">
        <v>3</v>
      </c>
      <c r="C8" s="27">
        <f>(P22)</f>
        <v>0</v>
      </c>
      <c r="D8" s="27">
        <f>(N22)</f>
        <v>1</v>
      </c>
      <c r="E8" s="40" t="str">
        <f t="shared" si="9"/>
        <v>v</v>
      </c>
      <c r="F8" s="39">
        <v>2</v>
      </c>
      <c r="G8" s="27">
        <f>(P18)</f>
        <v>0</v>
      </c>
      <c r="H8" s="27">
        <f>(N18)</f>
        <v>2</v>
      </c>
      <c r="I8" s="40" t="str">
        <f t="shared" si="10"/>
        <v>v</v>
      </c>
      <c r="J8" s="39">
        <v>1</v>
      </c>
      <c r="K8" s="27">
        <f>(P14)</f>
        <v>0</v>
      </c>
      <c r="L8" s="27">
        <f>(N14)</f>
        <v>4</v>
      </c>
      <c r="M8" s="40" t="str">
        <f>IF(K8=".","-",IF(K8&gt;L8,"g",IF(K8=L8,"d","v")))</f>
        <v>v</v>
      </c>
      <c r="N8" s="39">
        <v>7</v>
      </c>
      <c r="O8" s="27">
        <f>(P44)</f>
        <v>0</v>
      </c>
      <c r="P8" s="27">
        <f>(N44)</f>
        <v>0</v>
      </c>
      <c r="Q8" s="40" t="str">
        <f>IF(O8=".","-",IF(O8&gt;P8,"g",IF(O8=P8,"d","v")))</f>
        <v>d</v>
      </c>
      <c r="R8" s="39">
        <v>6</v>
      </c>
      <c r="S8" s="27">
        <f>(P40)</f>
        <v>1</v>
      </c>
      <c r="T8" s="27">
        <f>(N40)</f>
        <v>2</v>
      </c>
      <c r="U8" s="40" t="str">
        <f>IF(S8=".","-",IF(S8&gt;T8,"g",IF(S8=T8,"d","v")))</f>
        <v>v</v>
      </c>
      <c r="V8" s="41"/>
      <c r="W8" s="42"/>
      <c r="X8" s="42"/>
      <c r="Y8" s="42"/>
      <c r="Z8" s="39">
        <v>4</v>
      </c>
      <c r="AA8" s="27">
        <f>(N30)</f>
        <v>1</v>
      </c>
      <c r="AB8" s="27">
        <f>(P30)</f>
        <v>1</v>
      </c>
      <c r="AC8" s="40" t="str">
        <f t="shared" si="0"/>
        <v>d</v>
      </c>
      <c r="AD8" s="39">
        <v>5</v>
      </c>
      <c r="AE8" s="27" t="str">
        <f>(N35)</f>
        <v>.</v>
      </c>
      <c r="AF8" s="27" t="str">
        <f>(P35)</f>
        <v>.</v>
      </c>
      <c r="AG8" s="40" t="str">
        <f t="shared" si="1"/>
        <v>-</v>
      </c>
      <c r="AH8" s="43"/>
      <c r="AI8" s="44">
        <f t="shared" si="2"/>
        <v>6</v>
      </c>
      <c r="AJ8" s="45">
        <f t="shared" si="3"/>
        <v>0</v>
      </c>
      <c r="AK8" s="45">
        <f t="shared" si="4"/>
        <v>2</v>
      </c>
      <c r="AL8" s="45">
        <f t="shared" si="5"/>
        <v>4</v>
      </c>
      <c r="AM8" s="33">
        <f>SUM(IF(C8&lt;&gt;".",C8)+IF(G8&lt;&gt;".",G8)+IF(K8&lt;&gt;".",K8)+IF(S8&lt;&gt;".",S8)+IF(O8&lt;&gt;".",O8)+IF(AA8&lt;&gt;".",AA8)+IF(AE8&lt;&gt;".",AE8))</f>
        <v>2</v>
      </c>
      <c r="AN8" s="33">
        <f>SUM(IF(D8&lt;&gt;".",D8)+IF(H8&lt;&gt;".",H8)+IF(L8&lt;&gt;".",L8)+IF(T8&lt;&gt;".",T8)+IF(P8&lt;&gt;".",P8)+IF(AB8&lt;&gt;".",AB8)+IF(AF8&lt;&gt;".",AF8))</f>
        <v>10</v>
      </c>
      <c r="AO8" s="46">
        <f t="shared" si="6"/>
        <v>2</v>
      </c>
      <c r="AP8" s="35"/>
      <c r="AQ8" s="36">
        <f t="shared" si="7"/>
        <v>7</v>
      </c>
      <c r="AR8" s="37"/>
      <c r="AS8" s="38">
        <f t="shared" si="8"/>
        <v>-8</v>
      </c>
    </row>
    <row r="9" spans="1:45" ht="15.75" x14ac:dyDescent="0.25">
      <c r="A9" s="96" t="s">
        <v>13</v>
      </c>
      <c r="B9" s="39">
        <v>2</v>
      </c>
      <c r="C9" s="27">
        <f>(P17)</f>
        <v>1</v>
      </c>
      <c r="D9" s="27">
        <f>(N17)</f>
        <v>3</v>
      </c>
      <c r="E9" s="40" t="str">
        <f t="shared" si="9"/>
        <v>v</v>
      </c>
      <c r="F9" s="39">
        <v>1</v>
      </c>
      <c r="G9" s="27">
        <f>(P13)</f>
        <v>0</v>
      </c>
      <c r="H9" s="27">
        <f>(N13)</f>
        <v>2</v>
      </c>
      <c r="I9" s="40" t="str">
        <f t="shared" si="10"/>
        <v>v</v>
      </c>
      <c r="J9" s="39">
        <v>7</v>
      </c>
      <c r="K9" s="27">
        <f>(P43)</f>
        <v>0</v>
      </c>
      <c r="L9" s="27">
        <f>(N43)</f>
        <v>1</v>
      </c>
      <c r="M9" s="40" t="str">
        <f>IF(K9=".","-",IF(K9&gt;L9,"g",IF(K9=L9,"d","v")))</f>
        <v>v</v>
      </c>
      <c r="N9" s="39">
        <v>6</v>
      </c>
      <c r="O9" s="27">
        <f>(P39)</f>
        <v>2</v>
      </c>
      <c r="P9" s="27">
        <f>(N39)</f>
        <v>3</v>
      </c>
      <c r="Q9" s="40" t="str">
        <f>IF(O9=".","-",IF(O9&gt;P9,"g",IF(O9=P9,"d","v")))</f>
        <v>v</v>
      </c>
      <c r="R9" s="39">
        <v>5</v>
      </c>
      <c r="S9" s="27">
        <f>(P34)</f>
        <v>3</v>
      </c>
      <c r="T9" s="27">
        <f>(N34)</f>
        <v>2</v>
      </c>
      <c r="U9" s="40" t="str">
        <f>IF(S9=".","-",IF(S9&gt;T9,"g",IF(S9=T9,"d","v")))</f>
        <v>g</v>
      </c>
      <c r="V9" s="39">
        <v>4</v>
      </c>
      <c r="W9" s="27">
        <f>(P30)</f>
        <v>1</v>
      </c>
      <c r="X9" s="27">
        <f>(N30)</f>
        <v>1</v>
      </c>
      <c r="Y9" s="40" t="str">
        <f>IF(W9=".","-",IF(W9&gt;X9,"g",IF(W9=X9,"d","v")))</f>
        <v>d</v>
      </c>
      <c r="Z9" s="41"/>
      <c r="AA9" s="42"/>
      <c r="AB9" s="42"/>
      <c r="AC9" s="42"/>
      <c r="AD9" s="39">
        <v>3</v>
      </c>
      <c r="AE9" s="27" t="str">
        <f>(N25)</f>
        <v>.</v>
      </c>
      <c r="AF9" s="27" t="str">
        <f>(P25)</f>
        <v>.</v>
      </c>
      <c r="AG9" s="40" t="str">
        <f t="shared" si="1"/>
        <v>-</v>
      </c>
      <c r="AH9" s="43"/>
      <c r="AI9" s="44">
        <f t="shared" si="2"/>
        <v>6</v>
      </c>
      <c r="AJ9" s="45">
        <f t="shared" si="3"/>
        <v>1</v>
      </c>
      <c r="AK9" s="45">
        <f t="shared" si="4"/>
        <v>1</v>
      </c>
      <c r="AL9" s="45">
        <f t="shared" si="5"/>
        <v>4</v>
      </c>
      <c r="AM9" s="33">
        <f>SUM(IF(C9&lt;&gt;".",C9)+IF(G9&lt;&gt;".",G9)+IF(K9&lt;&gt;".",K9)+IF(S9&lt;&gt;".",S9)+IF(W9&lt;&gt;".",W9)+IF(O9&lt;&gt;".",O9)+IF(AE9&lt;&gt;".",AE9))</f>
        <v>7</v>
      </c>
      <c r="AN9" s="33">
        <f>SUM(IF(D9&lt;&gt;".",D9)+IF(H9&lt;&gt;".",H9)+IF(L9&lt;&gt;".",L9)+IF(T9&lt;&gt;".",T9)+IF(X9&lt;&gt;".",X9)+IF(P9&lt;&gt;".",P9)+IF(AF9&lt;&gt;".",AF9))</f>
        <v>12</v>
      </c>
      <c r="AO9" s="46">
        <f t="shared" si="6"/>
        <v>4</v>
      </c>
      <c r="AP9" s="47"/>
      <c r="AQ9" s="36">
        <f t="shared" si="7"/>
        <v>6</v>
      </c>
      <c r="AR9" s="37"/>
      <c r="AS9" s="38">
        <f t="shared" si="8"/>
        <v>-5</v>
      </c>
    </row>
    <row r="10" spans="1:45" s="59" customFormat="1" ht="16.5" thickBot="1" x14ac:dyDescent="0.3">
      <c r="A10" s="48" t="s">
        <v>54</v>
      </c>
      <c r="B10" s="49">
        <v>1</v>
      </c>
      <c r="C10" s="50" t="str">
        <f>(P12)</f>
        <v>.</v>
      </c>
      <c r="D10" s="50" t="str">
        <f>(N12)</f>
        <v>.</v>
      </c>
      <c r="E10" s="51" t="str">
        <f t="shared" si="9"/>
        <v>-</v>
      </c>
      <c r="F10" s="49">
        <v>6</v>
      </c>
      <c r="G10" s="50" t="str">
        <f>(P38)</f>
        <v>.</v>
      </c>
      <c r="H10" s="50" t="str">
        <f>(N38)</f>
        <v>.</v>
      </c>
      <c r="I10" s="51" t="str">
        <f t="shared" si="10"/>
        <v>-</v>
      </c>
      <c r="J10" s="49">
        <v>4</v>
      </c>
      <c r="K10" s="50" t="str">
        <f>(P29)</f>
        <v>.</v>
      </c>
      <c r="L10" s="50" t="str">
        <f>(N29)</f>
        <v>.</v>
      </c>
      <c r="M10" s="51" t="str">
        <f>IF(K10=".","-",IF(K10&gt;L10,"g",IF(K10=L10,"d","v")))</f>
        <v>-</v>
      </c>
      <c r="N10" s="49">
        <v>2</v>
      </c>
      <c r="O10" s="50" t="str">
        <f>(P20)</f>
        <v>.</v>
      </c>
      <c r="P10" s="50" t="str">
        <f>(N20)</f>
        <v>.</v>
      </c>
      <c r="Q10" s="51" t="str">
        <f>IF(O10=".","-",IF(O10&gt;P10,"g",IF(O10=P10,"d","v")))</f>
        <v>-</v>
      </c>
      <c r="R10" s="49">
        <v>7</v>
      </c>
      <c r="S10" s="50" t="str">
        <f>(P45)</f>
        <v>.</v>
      </c>
      <c r="T10" s="50" t="str">
        <f>(N45)</f>
        <v>.</v>
      </c>
      <c r="U10" s="51" t="str">
        <f>IF(S10=".","-",IF(S10&gt;T10,"g",IF(S10=T10,"d","v")))</f>
        <v>-</v>
      </c>
      <c r="V10" s="49">
        <v>5</v>
      </c>
      <c r="W10" s="50" t="str">
        <f>(P35)</f>
        <v>.</v>
      </c>
      <c r="X10" s="50" t="str">
        <f>(N35)</f>
        <v>.</v>
      </c>
      <c r="Y10" s="51" t="str">
        <f>IF(W10=".","-",IF(W10&gt;X10,"g",IF(W10=X10,"d","v")))</f>
        <v>-</v>
      </c>
      <c r="Z10" s="49">
        <v>3</v>
      </c>
      <c r="AA10" s="50" t="str">
        <f>(P25)</f>
        <v>.</v>
      </c>
      <c r="AB10" s="50" t="str">
        <f>(N25)</f>
        <v>.</v>
      </c>
      <c r="AC10" s="51" t="str">
        <f>IF(AA10=".","-",IF(AA10&gt;AB10,"g",IF(AA10=AB10,"d","v")))</f>
        <v>-</v>
      </c>
      <c r="AD10" s="52"/>
      <c r="AE10" s="53"/>
      <c r="AF10" s="53"/>
      <c r="AG10" s="53"/>
      <c r="AH10" s="15"/>
      <c r="AI10" s="54">
        <f t="shared" si="2"/>
        <v>0</v>
      </c>
      <c r="AJ10" s="55">
        <f t="shared" si="3"/>
        <v>0</v>
      </c>
      <c r="AK10" s="55">
        <f t="shared" si="4"/>
        <v>0</v>
      </c>
      <c r="AL10" s="55">
        <f t="shared" si="5"/>
        <v>0</v>
      </c>
      <c r="AM10" s="56">
        <f>SUM(IF(C10&lt;&gt;".",C10)+IF(G10&lt;&gt;".",G10)+IF(K10&lt;&gt;".",K10)+IF(S10&lt;&gt;".",S10)+IF(W10&lt;&gt;".",W10)+IF(AA10&lt;&gt;".",AA10)+IF(O10&lt;&gt;".",O10))</f>
        <v>0</v>
      </c>
      <c r="AN10" s="56">
        <f>SUM(IF(D10&lt;&gt;".",D10)+IF(H10&lt;&gt;".",H10)+IF(L10&lt;&gt;".",L10)+IF(T10&lt;&gt;".",T10)+IF(X10&lt;&gt;".",X10)+IF(AB10&lt;&gt;".",AB10)+IF(P10&lt;&gt;".",P10))</f>
        <v>0</v>
      </c>
      <c r="AO10" s="57">
        <f t="shared" si="6"/>
        <v>0</v>
      </c>
      <c r="AP10" s="35"/>
      <c r="AQ10" s="58">
        <f t="shared" si="7"/>
        <v>8</v>
      </c>
      <c r="AR10" s="37"/>
      <c r="AS10" s="38">
        <f t="shared" si="8"/>
        <v>0</v>
      </c>
    </row>
    <row r="11" spans="1:45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5" s="59" customFormat="1" ht="26.25" x14ac:dyDescent="0.3">
      <c r="A12" s="67">
        <v>1</v>
      </c>
      <c r="B12" s="68"/>
      <c r="D12" s="69"/>
      <c r="K12" s="70"/>
      <c r="L12" s="71" t="str">
        <f>($A$3)</f>
        <v>Szatmári Tamás</v>
      </c>
      <c r="M12" s="70"/>
      <c r="N12" s="72" t="s">
        <v>55</v>
      </c>
      <c r="O12" s="73" t="s">
        <v>56</v>
      </c>
      <c r="P12" s="72" t="s">
        <v>55</v>
      </c>
      <c r="R12" s="59" t="str">
        <f>($A$10)</f>
        <v>j8</v>
      </c>
      <c r="W12" s="70"/>
      <c r="AQ12" s="74"/>
    </row>
    <row r="13" spans="1:45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Lukács Viktor</v>
      </c>
      <c r="N13" s="72">
        <v>2</v>
      </c>
      <c r="O13" s="73" t="s">
        <v>56</v>
      </c>
      <c r="P13" s="72">
        <v>0</v>
      </c>
      <c r="R13" s="59" t="str">
        <f>($A$9)</f>
        <v>Szabó Csaba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5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Major István</v>
      </c>
      <c r="N14" s="72">
        <v>4</v>
      </c>
      <c r="O14" s="73" t="s">
        <v>56</v>
      </c>
      <c r="P14" s="72">
        <v>0</v>
      </c>
      <c r="Q14" s="59"/>
      <c r="R14" s="59" t="str">
        <f>($A$8)</f>
        <v>Szappanos György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5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Balla Antal</v>
      </c>
      <c r="N15" s="72">
        <v>0</v>
      </c>
      <c r="O15" s="73" t="s">
        <v>56</v>
      </c>
      <c r="P15" s="72">
        <v>1</v>
      </c>
      <c r="R15" s="59" t="str">
        <f>($A$7)</f>
        <v>Najror Zoltán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5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($A$3)</f>
        <v>Szatmári Tamás</v>
      </c>
      <c r="M17" s="70"/>
      <c r="N17" s="72">
        <v>3</v>
      </c>
      <c r="O17" s="99" t="s">
        <v>56</v>
      </c>
      <c r="P17" s="72">
        <v>1</v>
      </c>
      <c r="R17" s="59" t="str">
        <f>($A$9)</f>
        <v>Szabó Csaba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Lukács Viktor</v>
      </c>
      <c r="N18" s="72">
        <v>2</v>
      </c>
      <c r="O18" s="99" t="s">
        <v>56</v>
      </c>
      <c r="P18" s="72">
        <v>0</v>
      </c>
      <c r="R18" s="59" t="str">
        <f>($A$8)</f>
        <v>Szappanos György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Major István</v>
      </c>
      <c r="N19" s="72">
        <v>4</v>
      </c>
      <c r="O19" s="99" t="s">
        <v>56</v>
      </c>
      <c r="P19" s="72">
        <v>0</v>
      </c>
      <c r="Q19" s="59"/>
      <c r="R19" s="59" t="str">
        <f>($A$7)</f>
        <v>Najror Zoltán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Balla Antal</v>
      </c>
      <c r="N20" s="72" t="s">
        <v>55</v>
      </c>
      <c r="O20" s="73" t="s">
        <v>56</v>
      </c>
      <c r="P20" s="72" t="s">
        <v>55</v>
      </c>
      <c r="R20" s="59" t="str">
        <f>($A$10)</f>
        <v>j8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($A$3)</f>
        <v>Szatmári Tamás</v>
      </c>
      <c r="M22" s="70"/>
      <c r="N22" s="72">
        <v>1</v>
      </c>
      <c r="O22" s="99"/>
      <c r="P22" s="72">
        <v>0</v>
      </c>
      <c r="R22" s="59" t="str">
        <f>($A$8)</f>
        <v>Szappanos György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Lukács Viktor</v>
      </c>
      <c r="N23" s="72">
        <v>1</v>
      </c>
      <c r="O23" s="99"/>
      <c r="P23" s="72">
        <v>1</v>
      </c>
      <c r="R23" s="59" t="str">
        <f>($A$7)</f>
        <v>Najror Zoltán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Major István</v>
      </c>
      <c r="N24" s="72">
        <v>0</v>
      </c>
      <c r="O24" s="99"/>
      <c r="P24" s="72">
        <v>0</v>
      </c>
      <c r="Q24" s="59"/>
      <c r="R24" s="59" t="str">
        <f>($A$6)</f>
        <v>Balla Antal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Szabó Csaba</v>
      </c>
      <c r="N25" s="72" t="s">
        <v>55</v>
      </c>
      <c r="O25" s="73" t="s">
        <v>56</v>
      </c>
      <c r="P25" s="72" t="s">
        <v>55</v>
      </c>
      <c r="R25" s="59" t="str">
        <f>($A$10)</f>
        <v>j8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($A$3)</f>
        <v>Szatmári Tamás</v>
      </c>
      <c r="M27" s="70"/>
      <c r="N27" s="72">
        <v>0</v>
      </c>
      <c r="O27" s="99" t="s">
        <v>56</v>
      </c>
      <c r="P27" s="72">
        <v>0</v>
      </c>
      <c r="R27" s="59" t="str">
        <f>($A$7)</f>
        <v>Najror Zoltán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Lukács Viktor</v>
      </c>
      <c r="N28" s="72">
        <v>4</v>
      </c>
      <c r="O28" s="99" t="s">
        <v>56</v>
      </c>
      <c r="P28" s="72">
        <v>2</v>
      </c>
      <c r="R28" s="59" t="str">
        <f>($A$6)</f>
        <v>Balla Antal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Major István</v>
      </c>
      <c r="N29" s="72" t="s">
        <v>55</v>
      </c>
      <c r="O29" s="73" t="s">
        <v>56</v>
      </c>
      <c r="P29" s="72" t="s">
        <v>55</v>
      </c>
      <c r="Q29" s="59"/>
      <c r="R29" s="59" t="str">
        <f>($A$10)</f>
        <v>j8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Szappanos György</v>
      </c>
      <c r="N30" s="72">
        <v>1</v>
      </c>
      <c r="O30" s="99" t="s">
        <v>56</v>
      </c>
      <c r="P30" s="72">
        <v>1</v>
      </c>
      <c r="R30" s="59" t="str">
        <f>($A$9)</f>
        <v>Szabó Csaba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($A$3)</f>
        <v>Szatmári Tamás</v>
      </c>
      <c r="M32" s="70"/>
      <c r="N32" s="72">
        <v>1</v>
      </c>
      <c r="O32" s="99" t="s">
        <v>56</v>
      </c>
      <c r="P32" s="72">
        <v>0</v>
      </c>
      <c r="R32" s="59" t="str">
        <f>($A$6)</f>
        <v>Balla Antal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Lukács Viktor</v>
      </c>
      <c r="N33" s="72">
        <v>2</v>
      </c>
      <c r="O33" s="99" t="s">
        <v>56</v>
      </c>
      <c r="P33" s="72">
        <v>2</v>
      </c>
      <c r="R33" s="59" t="str">
        <f>($A$5)</f>
        <v>Major István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Najror Zoltán</v>
      </c>
      <c r="N34" s="72">
        <v>2</v>
      </c>
      <c r="O34" s="99" t="s">
        <v>56</v>
      </c>
      <c r="P34" s="72">
        <v>3</v>
      </c>
      <c r="Q34" s="59"/>
      <c r="R34" s="59" t="str">
        <f>($A$9)</f>
        <v>Szabó Csaba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Szappanos György</v>
      </c>
      <c r="N35" s="72" t="s">
        <v>55</v>
      </c>
      <c r="O35" s="73" t="s">
        <v>56</v>
      </c>
      <c r="P35" s="72" t="s">
        <v>55</v>
      </c>
      <c r="R35" s="59" t="str">
        <f>($A$10)</f>
        <v>j8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($A$3)</f>
        <v>Szatmári Tamás</v>
      </c>
      <c r="M37" s="70"/>
      <c r="N37" s="72">
        <v>3</v>
      </c>
      <c r="O37" s="99" t="s">
        <v>56</v>
      </c>
      <c r="P37" s="72">
        <v>0</v>
      </c>
      <c r="R37" s="59" t="str">
        <f>($A$5)</f>
        <v>Major István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Lukács Viktor</v>
      </c>
      <c r="N38" s="72" t="s">
        <v>55</v>
      </c>
      <c r="O38" s="73" t="s">
        <v>56</v>
      </c>
      <c r="P38" s="72" t="s">
        <v>55</v>
      </c>
      <c r="R38" s="59" t="str">
        <f>($A$10)</f>
        <v>j8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Balla Antal</v>
      </c>
      <c r="N39" s="72">
        <v>3</v>
      </c>
      <c r="O39" s="99" t="s">
        <v>56</v>
      </c>
      <c r="P39" s="72">
        <v>2</v>
      </c>
      <c r="Q39" s="59"/>
      <c r="R39" s="59" t="str">
        <f>($A$9)</f>
        <v>Szabó Csaba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Najror Zoltán</v>
      </c>
      <c r="N40" s="72">
        <v>2</v>
      </c>
      <c r="O40" s="99" t="s">
        <v>56</v>
      </c>
      <c r="P40" s="72">
        <v>1</v>
      </c>
      <c r="R40" s="59" t="str">
        <f>($A$8)</f>
        <v>Szappanos György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($A$3)</f>
        <v>Szatmári Tamás</v>
      </c>
      <c r="M42" s="70"/>
      <c r="N42" s="72">
        <v>2</v>
      </c>
      <c r="O42" s="99" t="s">
        <v>56</v>
      </c>
      <c r="P42" s="72">
        <v>2</v>
      </c>
      <c r="R42" s="59" t="str">
        <f>($A$4)</f>
        <v>Lukács Viktor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Major István</v>
      </c>
      <c r="N43" s="72">
        <v>1</v>
      </c>
      <c r="O43" s="99" t="s">
        <v>56</v>
      </c>
      <c r="P43" s="72">
        <v>0</v>
      </c>
      <c r="R43" s="59" t="str">
        <f>($A$9)</f>
        <v>Szabó Csaba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Balla Antal</v>
      </c>
      <c r="N44" s="72">
        <v>0</v>
      </c>
      <c r="O44" s="99" t="s">
        <v>56</v>
      </c>
      <c r="P44" s="72">
        <v>0</v>
      </c>
      <c r="Q44" s="59"/>
      <c r="R44" s="59" t="str">
        <f>($A$8)</f>
        <v>Szappanos György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Najror Zoltán</v>
      </c>
      <c r="N45" s="72" t="s">
        <v>55</v>
      </c>
      <c r="O45" s="73" t="s">
        <v>56</v>
      </c>
      <c r="P45" s="72" t="s">
        <v>55</v>
      </c>
      <c r="R45" s="59" t="str">
        <f>($A$10)</f>
        <v>j8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44" priority="1" stopIfTrue="1" operator="equal">
      <formula>"g"</formula>
    </cfRule>
    <cfRule type="cellIs" dxfId="43" priority="2" stopIfTrue="1" operator="equal">
      <formula>"d"</formula>
    </cfRule>
    <cfRule type="cellIs" dxfId="42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3.42578125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5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5" ht="33.75" customHeight="1" thickTop="1" thickBot="1" x14ac:dyDescent="0.3">
      <c r="A2" s="11" t="s">
        <v>44</v>
      </c>
      <c r="B2" s="12" t="str">
        <f>(A3)</f>
        <v>Magyar Antal</v>
      </c>
      <c r="C2" s="13"/>
      <c r="D2" s="12"/>
      <c r="E2" s="12"/>
      <c r="F2" s="14" t="str">
        <f>(A4)</f>
        <v>Kiss István</v>
      </c>
      <c r="G2" s="12"/>
      <c r="H2" s="12"/>
      <c r="I2" s="12"/>
      <c r="J2" s="14" t="str">
        <f>(A5)</f>
        <v>Plemic Stevan</v>
      </c>
      <c r="K2" s="12"/>
      <c r="L2" s="12"/>
      <c r="M2" s="12"/>
      <c r="N2" s="14" t="str">
        <f>(A6)</f>
        <v>Horváth Imre</v>
      </c>
      <c r="O2" s="12"/>
      <c r="P2" s="12"/>
      <c r="Q2" s="12"/>
      <c r="R2" s="14" t="str">
        <f>(A7)</f>
        <v>Gyenes Gábor</v>
      </c>
      <c r="S2" s="12"/>
      <c r="T2" s="12"/>
      <c r="U2" s="12"/>
      <c r="V2" s="14" t="str">
        <f>(A8)</f>
        <v>Bánfalvi Szabolcs</v>
      </c>
      <c r="W2" s="12"/>
      <c r="X2" s="12"/>
      <c r="Y2" s="12"/>
      <c r="Z2" s="14" t="str">
        <f>(A9)</f>
        <v>Vargha Ákos</v>
      </c>
      <c r="AA2" s="12"/>
      <c r="AB2" s="12"/>
      <c r="AC2" s="12"/>
      <c r="AD2" s="14">
        <f>(A10)</f>
        <v>0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5" ht="16.5" thickTop="1" x14ac:dyDescent="0.25">
      <c r="A3" s="4" t="s">
        <v>26</v>
      </c>
      <c r="B3" s="24"/>
      <c r="C3" s="25"/>
      <c r="D3" s="25"/>
      <c r="E3" s="25"/>
      <c r="F3" s="26">
        <v>7</v>
      </c>
      <c r="G3" s="27">
        <f>(N42)</f>
        <v>0</v>
      </c>
      <c r="H3" s="27">
        <f>(P42)</f>
        <v>0</v>
      </c>
      <c r="I3" s="28" t="str">
        <f>IF(G3=".","-",IF(G3&gt;H3,"g",IF(G3=H3,"d","v")))</f>
        <v>d</v>
      </c>
      <c r="J3" s="26">
        <v>6</v>
      </c>
      <c r="K3" s="29">
        <f>(N37)</f>
        <v>1</v>
      </c>
      <c r="L3" s="29">
        <f>(P37)</f>
        <v>0</v>
      </c>
      <c r="M3" s="28" t="str">
        <f>IF(K3=".","-",IF(K3&gt;L3,"g",IF(K3=L3,"d","v")))</f>
        <v>g</v>
      </c>
      <c r="N3" s="26">
        <v>5</v>
      </c>
      <c r="O3" s="29">
        <f>(N32)</f>
        <v>2</v>
      </c>
      <c r="P3" s="29">
        <f>(P32)</f>
        <v>1</v>
      </c>
      <c r="Q3" s="28" t="str">
        <f>IF(O3=".","-",IF(O3&gt;P3,"g",IF(O3=P3,"d","v")))</f>
        <v>g</v>
      </c>
      <c r="R3" s="26">
        <v>4</v>
      </c>
      <c r="S3" s="29">
        <f>(N27)</f>
        <v>4</v>
      </c>
      <c r="T3" s="29">
        <f>(P27)</f>
        <v>1</v>
      </c>
      <c r="U3" s="28" t="str">
        <f>IF(S3=".","-",IF(S3&gt;T3,"g",IF(S3=T3,"d","v")))</f>
        <v>g</v>
      </c>
      <c r="V3" s="26">
        <v>3</v>
      </c>
      <c r="W3" s="29">
        <f>(N22)</f>
        <v>0</v>
      </c>
      <c r="X3" s="29">
        <f>(P22)</f>
        <v>0</v>
      </c>
      <c r="Y3" s="28" t="str">
        <f>IF(W3=".","-",IF(W3&gt;X3,"g",IF(W3=X3,"d","v")))</f>
        <v>d</v>
      </c>
      <c r="Z3" s="26">
        <v>2</v>
      </c>
      <c r="AA3" s="29">
        <f>(N17)</f>
        <v>1</v>
      </c>
      <c r="AB3" s="29">
        <f>(P17)</f>
        <v>0</v>
      </c>
      <c r="AC3" s="28" t="str">
        <f t="shared" ref="AC3:AC8" si="0">IF(AA3=".","-",IF(AA3&gt;AB3,"g",IF(AA3=AB3,"d","v")))</f>
        <v>g</v>
      </c>
      <c r="AD3" s="26">
        <v>1</v>
      </c>
      <c r="AE3" s="29" t="str">
        <f>(N12)</f>
        <v>.</v>
      </c>
      <c r="AF3" s="29" t="str">
        <f>(P12)</f>
        <v>.</v>
      </c>
      <c r="AG3" s="28" t="str">
        <f t="shared" ref="AG3:AG9" si="1">IF(AE3=".","-",IF(AE3&gt;AF3,"g",IF(AE3=AF3,"d","v")))</f>
        <v>-</v>
      </c>
      <c r="AH3" s="30"/>
      <c r="AI3" s="31">
        <f t="shared" ref="AI3:AI10" si="2">SUM(AJ3:AL3)</f>
        <v>6</v>
      </c>
      <c r="AJ3" s="32">
        <f t="shared" ref="AJ3:AJ10" si="3">COUNTIF(B3:AG3,"g")</f>
        <v>4</v>
      </c>
      <c r="AK3" s="32">
        <f t="shared" ref="AK3:AK10" si="4">COUNTIF(B3:AG3,"d")</f>
        <v>2</v>
      </c>
      <c r="AL3" s="32">
        <f t="shared" ref="AL3:AL10" si="5">COUNTIF(B3:AG3,"v")</f>
        <v>0</v>
      </c>
      <c r="AM3" s="33">
        <f>SUM(IF(G3&lt;&gt;".",G3)+IF(K3&lt;&gt;".",K3)+IF(O3&lt;&gt;".",O3)+IF(S3&lt;&gt;".",S3)+IF(W3&lt;&gt;".",W3)+IF(AA3&lt;&gt;".",AA3)+IF(AE3&lt;&gt;".",AE3))</f>
        <v>8</v>
      </c>
      <c r="AN3" s="33">
        <f>SUM(IF(H3&lt;&gt;".",H3)+IF(L3&lt;&gt;".",L3)+IF(P3&lt;&gt;".",P3)+IF(T3&lt;&gt;".",T3)+IF(X3&lt;&gt;".",X3)+IF(AB3&lt;&gt;".",AB3)+IF(AF3&lt;&gt;".",AF3))</f>
        <v>2</v>
      </c>
      <c r="AO3" s="34">
        <f t="shared" ref="AO3:AO10" si="6">SUM(AJ3*3+AK3*1)</f>
        <v>14</v>
      </c>
      <c r="AP3" s="35"/>
      <c r="AQ3" s="36">
        <f t="shared" ref="AQ3:AQ10" si="7">RANK(AO3,$AO$3:$AO$10,0)</f>
        <v>1</v>
      </c>
      <c r="AR3" s="37"/>
      <c r="AS3" s="38">
        <f t="shared" ref="AS3:AS10" si="8">SUM(AM3-AN3)</f>
        <v>6</v>
      </c>
    </row>
    <row r="4" spans="1:45" ht="15.75" x14ac:dyDescent="0.25">
      <c r="A4" s="5" t="s">
        <v>38</v>
      </c>
      <c r="B4" s="39">
        <v>7</v>
      </c>
      <c r="C4" s="27">
        <f>(P42)</f>
        <v>0</v>
      </c>
      <c r="D4" s="27">
        <f>(N42)</f>
        <v>0</v>
      </c>
      <c r="E4" s="40" t="str">
        <f t="shared" ref="E4:E10" si="9">IF(C4=".","-",IF(C4&gt;D4,"g",IF(C4=D4,"d","v")))</f>
        <v>d</v>
      </c>
      <c r="F4" s="41"/>
      <c r="G4" s="42"/>
      <c r="H4" s="42"/>
      <c r="I4" s="42"/>
      <c r="J4" s="39">
        <v>5</v>
      </c>
      <c r="K4" s="27">
        <f>(N33)</f>
        <v>0</v>
      </c>
      <c r="L4" s="27">
        <f>(P33)</f>
        <v>0</v>
      </c>
      <c r="M4" s="40" t="str">
        <f>IF(K4=".","-",IF(K4&gt;L4,"g",IF(K4=L4,"d","v")))</f>
        <v>d</v>
      </c>
      <c r="N4" s="39">
        <v>4</v>
      </c>
      <c r="O4" s="27">
        <f>(N28)</f>
        <v>2</v>
      </c>
      <c r="P4" s="27">
        <f>(P28)</f>
        <v>0</v>
      </c>
      <c r="Q4" s="40" t="str">
        <f>IF(O4=".","-",IF(O4&gt;P4,"g",IF(O4=P4,"d","v")))</f>
        <v>g</v>
      </c>
      <c r="R4" s="39">
        <v>3</v>
      </c>
      <c r="S4" s="27">
        <f>(N23)</f>
        <v>1</v>
      </c>
      <c r="T4" s="27">
        <f>(P23)</f>
        <v>0</v>
      </c>
      <c r="U4" s="40" t="str">
        <f>IF(S4=".","-",IF(S4&gt;T4,"g",IF(S4=T4,"d","v")))</f>
        <v>g</v>
      </c>
      <c r="V4" s="39">
        <v>2</v>
      </c>
      <c r="W4" s="27">
        <f>(N18)</f>
        <v>0</v>
      </c>
      <c r="X4" s="27">
        <f>(P18)</f>
        <v>0</v>
      </c>
      <c r="Y4" s="40" t="str">
        <f>IF(W4=".","-",IF(W4&gt;X4,"g",IF(W4=X4,"d","v")))</f>
        <v>d</v>
      </c>
      <c r="Z4" s="39">
        <v>1</v>
      </c>
      <c r="AA4" s="27">
        <f>(N13)</f>
        <v>2</v>
      </c>
      <c r="AB4" s="27">
        <f>(P13)</f>
        <v>0</v>
      </c>
      <c r="AC4" s="40" t="str">
        <f t="shared" si="0"/>
        <v>g</v>
      </c>
      <c r="AD4" s="39">
        <v>6</v>
      </c>
      <c r="AE4" s="27" t="str">
        <f>(N38)</f>
        <v>.</v>
      </c>
      <c r="AF4" s="27" t="str">
        <f>(P38)</f>
        <v>.</v>
      </c>
      <c r="AG4" s="40" t="str">
        <f t="shared" si="1"/>
        <v>-</v>
      </c>
      <c r="AH4" s="43"/>
      <c r="AI4" s="44">
        <f t="shared" si="2"/>
        <v>6</v>
      </c>
      <c r="AJ4" s="45">
        <f t="shared" si="3"/>
        <v>3</v>
      </c>
      <c r="AK4" s="45">
        <f t="shared" si="4"/>
        <v>3</v>
      </c>
      <c r="AL4" s="45">
        <f t="shared" si="5"/>
        <v>0</v>
      </c>
      <c r="AM4" s="33">
        <f>SUM(IF(C4&lt;&gt;".",C4)+IF(K4&lt;&gt;".",K4)+IF(O4&lt;&gt;".",O4)+IF(S4&lt;&gt;".",S4)+IF(W4&lt;&gt;".",W4)+IF(AA4&lt;&gt;".",AA4)+IF(AE4&lt;&gt;".",AE4))</f>
        <v>5</v>
      </c>
      <c r="AN4" s="33">
        <f>SUM(IF(D4&lt;&gt;".",D4)+IF(L4&lt;&gt;".",L4)+IF(P4&lt;&gt;".",P4)+IF(T4&lt;&gt;".",T4)+IF(X4&lt;&gt;".",X4)+IF(AB4&lt;&gt;".",AB4)+IF(AF4&lt;&gt;".",AF4))</f>
        <v>0</v>
      </c>
      <c r="AO4" s="46">
        <f t="shared" si="6"/>
        <v>12</v>
      </c>
      <c r="AP4" s="35"/>
      <c r="AQ4" s="36">
        <f t="shared" si="7"/>
        <v>2</v>
      </c>
      <c r="AR4" s="37"/>
      <c r="AS4" s="38">
        <f t="shared" si="8"/>
        <v>5</v>
      </c>
    </row>
    <row r="5" spans="1:45" ht="15.75" x14ac:dyDescent="0.25">
      <c r="A5" s="91" t="s">
        <v>33</v>
      </c>
      <c r="B5" s="39">
        <v>6</v>
      </c>
      <c r="C5" s="27">
        <f>(P37)</f>
        <v>0</v>
      </c>
      <c r="D5" s="27">
        <f>(N37)</f>
        <v>1</v>
      </c>
      <c r="E5" s="40" t="str">
        <f t="shared" si="9"/>
        <v>v</v>
      </c>
      <c r="F5" s="39">
        <v>5</v>
      </c>
      <c r="G5" s="27">
        <f>(P33)</f>
        <v>0</v>
      </c>
      <c r="H5" s="27">
        <f>(N33)</f>
        <v>0</v>
      </c>
      <c r="I5" s="40" t="str">
        <f t="shared" ref="I5:I10" si="10">IF(G5=".","-",IF(G5&gt;H5,"g",IF(G5=H5,"d","v")))</f>
        <v>d</v>
      </c>
      <c r="J5" s="41"/>
      <c r="K5" s="42"/>
      <c r="L5" s="42"/>
      <c r="M5" s="42"/>
      <c r="N5" s="39">
        <v>3</v>
      </c>
      <c r="O5" s="27">
        <f>(N24)</f>
        <v>0</v>
      </c>
      <c r="P5" s="27">
        <f>(P24)</f>
        <v>0</v>
      </c>
      <c r="Q5" s="40" t="str">
        <f>IF(O5=".","-",IF(O5&gt;P5,"g",IF(O5=P5,"d","v")))</f>
        <v>d</v>
      </c>
      <c r="R5" s="39">
        <v>2</v>
      </c>
      <c r="S5" s="27">
        <f>(N19)</f>
        <v>3</v>
      </c>
      <c r="T5" s="27">
        <f>(P19)</f>
        <v>1</v>
      </c>
      <c r="U5" s="40" t="str">
        <f>IF(S5=".","-",IF(S5&gt;T5,"g",IF(S5=T5,"d","v")))</f>
        <v>g</v>
      </c>
      <c r="V5" s="39">
        <v>1</v>
      </c>
      <c r="W5" s="27">
        <f>(N14)</f>
        <v>1</v>
      </c>
      <c r="X5" s="27">
        <f>(P14)</f>
        <v>0</v>
      </c>
      <c r="Y5" s="40" t="str">
        <f>IF(W5=".","-",IF(W5&gt;X5,"g",IF(W5=X5,"d","v")))</f>
        <v>g</v>
      </c>
      <c r="Z5" s="39">
        <v>7</v>
      </c>
      <c r="AA5" s="27">
        <f>(N43)</f>
        <v>2</v>
      </c>
      <c r="AB5" s="27">
        <f>(P43)</f>
        <v>1</v>
      </c>
      <c r="AC5" s="40" t="str">
        <f t="shared" si="0"/>
        <v>g</v>
      </c>
      <c r="AD5" s="39">
        <v>4</v>
      </c>
      <c r="AE5" s="27" t="str">
        <f>(N29)</f>
        <v>.</v>
      </c>
      <c r="AF5" s="27" t="str">
        <f>(P29)</f>
        <v>.</v>
      </c>
      <c r="AG5" s="40" t="str">
        <f t="shared" si="1"/>
        <v>-</v>
      </c>
      <c r="AH5" s="43"/>
      <c r="AI5" s="44">
        <f t="shared" si="2"/>
        <v>6</v>
      </c>
      <c r="AJ5" s="45">
        <f t="shared" si="3"/>
        <v>3</v>
      </c>
      <c r="AK5" s="45">
        <f t="shared" si="4"/>
        <v>2</v>
      </c>
      <c r="AL5" s="45">
        <f t="shared" si="5"/>
        <v>1</v>
      </c>
      <c r="AM5" s="33">
        <f>SUM(IF(C5&lt;&gt;".",C5)+IF(G5&lt;&gt;".",G5)+IF(O5&lt;&gt;".",O5)+IF(S5&lt;&gt;".",S5)+IF(W5&lt;&gt;".",W5)+IF(AA5&lt;&gt;".",AA5)+IF(AE5&lt;&gt;".",AE5))</f>
        <v>6</v>
      </c>
      <c r="AN5" s="33">
        <f>SUM(IF(D5&lt;&gt;".",D5)+IF(H5&lt;&gt;".",H5)+IF(P5&lt;&gt;".",P5)+IF(T5&lt;&gt;".",T5)+IF(X5&lt;&gt;".",X5)+IF(AB5&lt;&gt;".",AB5)+IF(AF5&lt;&gt;".",AF5))</f>
        <v>3</v>
      </c>
      <c r="AO5" s="46">
        <f t="shared" si="6"/>
        <v>11</v>
      </c>
      <c r="AP5" s="35"/>
      <c r="AQ5" s="36">
        <f t="shared" si="7"/>
        <v>3</v>
      </c>
      <c r="AR5" s="37"/>
      <c r="AS5" s="38">
        <f t="shared" si="8"/>
        <v>3</v>
      </c>
    </row>
    <row r="6" spans="1:45" ht="15.75" x14ac:dyDescent="0.25">
      <c r="A6" s="90" t="s">
        <v>9</v>
      </c>
      <c r="B6" s="39">
        <v>5</v>
      </c>
      <c r="C6" s="27">
        <f>(P32)</f>
        <v>1</v>
      </c>
      <c r="D6" s="27">
        <f>(N32)</f>
        <v>2</v>
      </c>
      <c r="E6" s="40" t="str">
        <f t="shared" si="9"/>
        <v>v</v>
      </c>
      <c r="F6" s="39">
        <v>4</v>
      </c>
      <c r="G6" s="27">
        <f>(P28)</f>
        <v>0</v>
      </c>
      <c r="H6" s="27">
        <f>(N28)</f>
        <v>2</v>
      </c>
      <c r="I6" s="40" t="str">
        <f t="shared" si="10"/>
        <v>v</v>
      </c>
      <c r="J6" s="39">
        <v>3</v>
      </c>
      <c r="K6" s="27">
        <f>(P24)</f>
        <v>0</v>
      </c>
      <c r="L6" s="27">
        <f>(N24)</f>
        <v>0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3</v>
      </c>
      <c r="T6" s="27">
        <f>(P15)</f>
        <v>0</v>
      </c>
      <c r="U6" s="40" t="str">
        <f>IF(S6=".","-",IF(S6&gt;T6,"g",IF(S6=T6,"d","v")))</f>
        <v>g</v>
      </c>
      <c r="V6" s="39">
        <v>7</v>
      </c>
      <c r="W6" s="27">
        <f>(N44)</f>
        <v>2</v>
      </c>
      <c r="X6" s="27">
        <f>(P44)</f>
        <v>0</v>
      </c>
      <c r="Y6" s="40" t="str">
        <f>IF(W6=".","-",IF(W6&gt;X6,"g",IF(W6=X6,"d","v")))</f>
        <v>g</v>
      </c>
      <c r="Z6" s="39">
        <v>6</v>
      </c>
      <c r="AA6" s="27">
        <f>(N39)</f>
        <v>4</v>
      </c>
      <c r="AB6" s="27">
        <f>(P39)</f>
        <v>0</v>
      </c>
      <c r="AC6" s="40" t="str">
        <f t="shared" si="0"/>
        <v>g</v>
      </c>
      <c r="AD6" s="39">
        <v>2</v>
      </c>
      <c r="AE6" s="27" t="str">
        <f>(N20)</f>
        <v>.</v>
      </c>
      <c r="AF6" s="27" t="str">
        <f>(P20)</f>
        <v>.</v>
      </c>
      <c r="AG6" s="40" t="str">
        <f t="shared" si="1"/>
        <v>-</v>
      </c>
      <c r="AH6" s="43"/>
      <c r="AI6" s="44">
        <f t="shared" si="2"/>
        <v>6</v>
      </c>
      <c r="AJ6" s="45">
        <f t="shared" si="3"/>
        <v>3</v>
      </c>
      <c r="AK6" s="45">
        <f t="shared" si="4"/>
        <v>1</v>
      </c>
      <c r="AL6" s="45">
        <f t="shared" si="5"/>
        <v>2</v>
      </c>
      <c r="AM6" s="33">
        <f>SUM(IF(C6&lt;&gt;".",C6)+IF(G6&lt;&gt;".",G6)+IF(K6&lt;&gt;".",K6)+IF(S6&lt;&gt;".",S6)+IF(W6&lt;&gt;".",W6)+IF(AA6&lt;&gt;".",AA6)+IF(AE6&lt;&gt;".",AE6))</f>
        <v>10</v>
      </c>
      <c r="AN6" s="33">
        <f>SUM(IF(D6&lt;&gt;".",D6)+IF(H6&lt;&gt;".",H6)+IF(L6&lt;&gt;".",L6)+IF(T6&lt;&gt;".",T6)+IF(X6&lt;&gt;".",X6)+IF(AB6&lt;&gt;".",AB6)+IF(AF6&lt;&gt;".",AF6))</f>
        <v>4</v>
      </c>
      <c r="AO6" s="46">
        <f t="shared" si="6"/>
        <v>10</v>
      </c>
      <c r="AP6" s="35"/>
      <c r="AQ6" s="36">
        <f t="shared" si="7"/>
        <v>4</v>
      </c>
      <c r="AR6" s="37"/>
      <c r="AS6" s="38">
        <f t="shared" si="8"/>
        <v>6</v>
      </c>
    </row>
    <row r="7" spans="1:45" ht="15.75" x14ac:dyDescent="0.25">
      <c r="A7" s="91" t="s">
        <v>36</v>
      </c>
      <c r="B7" s="39">
        <v>4</v>
      </c>
      <c r="C7" s="27">
        <f>(P27)</f>
        <v>1</v>
      </c>
      <c r="D7" s="27">
        <f>(N27)</f>
        <v>4</v>
      </c>
      <c r="E7" s="40" t="str">
        <f t="shared" si="9"/>
        <v>v</v>
      </c>
      <c r="F7" s="39">
        <v>3</v>
      </c>
      <c r="G7" s="27">
        <f>(P23)</f>
        <v>0</v>
      </c>
      <c r="H7" s="27">
        <f>(N23)</f>
        <v>1</v>
      </c>
      <c r="I7" s="40" t="str">
        <f t="shared" si="10"/>
        <v>v</v>
      </c>
      <c r="J7" s="39">
        <v>2</v>
      </c>
      <c r="K7" s="27">
        <f>(P19)</f>
        <v>1</v>
      </c>
      <c r="L7" s="27">
        <f>(N19)</f>
        <v>3</v>
      </c>
      <c r="M7" s="40" t="str">
        <f>IF(K7=".","-",IF(K7&gt;L7,"g",IF(K7=L7,"d","v")))</f>
        <v>v</v>
      </c>
      <c r="N7" s="39">
        <v>1</v>
      </c>
      <c r="O7" s="27">
        <f>(P15)</f>
        <v>0</v>
      </c>
      <c r="P7" s="27">
        <f>(N15)</f>
        <v>3</v>
      </c>
      <c r="Q7" s="40" t="str">
        <f>IF(O7=".","-",IF(O7&gt;P7,"g",IF(O7=P7,"d","v")))</f>
        <v>v</v>
      </c>
      <c r="R7" s="41"/>
      <c r="S7" s="42"/>
      <c r="T7" s="42"/>
      <c r="U7" s="42"/>
      <c r="V7" s="39">
        <v>6</v>
      </c>
      <c r="W7" s="27">
        <f>(N40)</f>
        <v>0</v>
      </c>
      <c r="X7" s="27">
        <f>(P40)</f>
        <v>1</v>
      </c>
      <c r="Y7" s="40" t="str">
        <f>IF(W7=".","-",IF(W7&gt;X7,"g",IF(W7=X7,"d","v")))</f>
        <v>v</v>
      </c>
      <c r="Z7" s="39">
        <v>5</v>
      </c>
      <c r="AA7" s="27">
        <f>(N34)</f>
        <v>3</v>
      </c>
      <c r="AB7" s="27">
        <f>(P34)</f>
        <v>1</v>
      </c>
      <c r="AC7" s="40" t="str">
        <f t="shared" si="0"/>
        <v>g</v>
      </c>
      <c r="AD7" s="39">
        <v>7</v>
      </c>
      <c r="AE7" s="27" t="str">
        <f>(N45)</f>
        <v>.</v>
      </c>
      <c r="AF7" s="27" t="str">
        <f>(P45)</f>
        <v>.</v>
      </c>
      <c r="AG7" s="40" t="str">
        <f t="shared" si="1"/>
        <v>-</v>
      </c>
      <c r="AH7" s="43"/>
      <c r="AI7" s="44">
        <f t="shared" si="2"/>
        <v>6</v>
      </c>
      <c r="AJ7" s="45">
        <f t="shared" si="3"/>
        <v>1</v>
      </c>
      <c r="AK7" s="45">
        <f t="shared" si="4"/>
        <v>0</v>
      </c>
      <c r="AL7" s="45">
        <f t="shared" si="5"/>
        <v>5</v>
      </c>
      <c r="AM7" s="33">
        <f>SUM(IF(C7&lt;&gt;".",C7)+IF(G7&lt;&gt;".",G7)+IF(K7&lt;&gt;".",K7)+IF(O7&lt;&gt;".",O7)+IF(W7&lt;&gt;".",W7)+IF(AA7&lt;&gt;".",AA7)+IF(AE7&lt;&gt;".",AE7))</f>
        <v>5</v>
      </c>
      <c r="AN7" s="33">
        <f>SUM(IF(D7&lt;&gt;".",D7)+IF(H7&lt;&gt;".",H7)+IF(L7&lt;&gt;".",L7)+IF(P7&lt;&gt;".",P7)+IF(X7&lt;&gt;".",X7)+IF(AB7&lt;&gt;".",AB7)+IF(AF7&lt;&gt;".",AF7))</f>
        <v>13</v>
      </c>
      <c r="AO7" s="46">
        <f t="shared" si="6"/>
        <v>3</v>
      </c>
      <c r="AP7" s="35"/>
      <c r="AQ7" s="36">
        <f t="shared" si="7"/>
        <v>6</v>
      </c>
      <c r="AR7" s="37"/>
      <c r="AS7" s="38">
        <f t="shared" si="8"/>
        <v>-8</v>
      </c>
    </row>
    <row r="8" spans="1:45" ht="15.75" x14ac:dyDescent="0.25">
      <c r="A8" s="95" t="s">
        <v>37</v>
      </c>
      <c r="B8" s="39">
        <v>3</v>
      </c>
      <c r="C8" s="27">
        <f>(P22)</f>
        <v>0</v>
      </c>
      <c r="D8" s="27">
        <f>(N22)</f>
        <v>0</v>
      </c>
      <c r="E8" s="40" t="str">
        <f t="shared" si="9"/>
        <v>d</v>
      </c>
      <c r="F8" s="39">
        <v>2</v>
      </c>
      <c r="G8" s="27">
        <f>(P18)</f>
        <v>0</v>
      </c>
      <c r="H8" s="27">
        <f>(N18)</f>
        <v>0</v>
      </c>
      <c r="I8" s="40" t="str">
        <f t="shared" si="10"/>
        <v>d</v>
      </c>
      <c r="J8" s="39">
        <v>1</v>
      </c>
      <c r="K8" s="27">
        <f>(P14)</f>
        <v>0</v>
      </c>
      <c r="L8" s="27">
        <f>(N14)</f>
        <v>1</v>
      </c>
      <c r="M8" s="40" t="str">
        <f>IF(K8=".","-",IF(K8&gt;L8,"g",IF(K8=L8,"d","v")))</f>
        <v>v</v>
      </c>
      <c r="N8" s="39">
        <v>7</v>
      </c>
      <c r="O8" s="27">
        <f>(P44)</f>
        <v>0</v>
      </c>
      <c r="P8" s="27">
        <f>(N44)</f>
        <v>2</v>
      </c>
      <c r="Q8" s="40" t="str">
        <f>IF(O8=".","-",IF(O8&gt;P8,"g",IF(O8=P8,"d","v")))</f>
        <v>v</v>
      </c>
      <c r="R8" s="39">
        <v>6</v>
      </c>
      <c r="S8" s="27">
        <f>(P40)</f>
        <v>1</v>
      </c>
      <c r="T8" s="27">
        <f>(N40)</f>
        <v>0</v>
      </c>
      <c r="U8" s="40" t="str">
        <f>IF(S8=".","-",IF(S8&gt;T8,"g",IF(S8=T8,"d","v")))</f>
        <v>g</v>
      </c>
      <c r="V8" s="41"/>
      <c r="W8" s="42"/>
      <c r="X8" s="42"/>
      <c r="Y8" s="42"/>
      <c r="Z8" s="39">
        <v>4</v>
      </c>
      <c r="AA8" s="27">
        <f>(N30)</f>
        <v>1</v>
      </c>
      <c r="AB8" s="27">
        <f>(P30)</f>
        <v>1</v>
      </c>
      <c r="AC8" s="40" t="str">
        <f t="shared" si="0"/>
        <v>d</v>
      </c>
      <c r="AD8" s="39">
        <v>5</v>
      </c>
      <c r="AE8" s="27" t="str">
        <f>(N35)</f>
        <v>.</v>
      </c>
      <c r="AF8" s="27" t="str">
        <f>(P35)</f>
        <v>.</v>
      </c>
      <c r="AG8" s="40" t="str">
        <f t="shared" si="1"/>
        <v>-</v>
      </c>
      <c r="AH8" s="43"/>
      <c r="AI8" s="44">
        <f t="shared" si="2"/>
        <v>6</v>
      </c>
      <c r="AJ8" s="45">
        <f t="shared" si="3"/>
        <v>1</v>
      </c>
      <c r="AK8" s="45">
        <f t="shared" si="4"/>
        <v>3</v>
      </c>
      <c r="AL8" s="45">
        <f t="shared" si="5"/>
        <v>2</v>
      </c>
      <c r="AM8" s="33">
        <f>SUM(IF(C8&lt;&gt;".",C8)+IF(G8&lt;&gt;".",G8)+IF(K8&lt;&gt;".",K8)+IF(S8&lt;&gt;".",S8)+IF(O8&lt;&gt;".",O8)+IF(AA8&lt;&gt;".",AA8)+IF(AE8&lt;&gt;".",AE8))</f>
        <v>2</v>
      </c>
      <c r="AN8" s="33">
        <f>SUM(IF(D8&lt;&gt;".",D8)+IF(H8&lt;&gt;".",H8)+IF(L8&lt;&gt;".",L8)+IF(T8&lt;&gt;".",T8)+IF(P8&lt;&gt;".",P8)+IF(AB8&lt;&gt;".",AB8)+IF(AF8&lt;&gt;".",AF8))</f>
        <v>4</v>
      </c>
      <c r="AO8" s="46">
        <f t="shared" si="6"/>
        <v>6</v>
      </c>
      <c r="AP8" s="35"/>
      <c r="AQ8" s="36">
        <f t="shared" si="7"/>
        <v>5</v>
      </c>
      <c r="AR8" s="37"/>
      <c r="AS8" s="38">
        <f t="shared" si="8"/>
        <v>-2</v>
      </c>
    </row>
    <row r="9" spans="1:45" ht="15.75" x14ac:dyDescent="0.25">
      <c r="A9" s="96" t="s">
        <v>7</v>
      </c>
      <c r="B9" s="39">
        <v>2</v>
      </c>
      <c r="C9" s="27">
        <f>(P17)</f>
        <v>0</v>
      </c>
      <c r="D9" s="27">
        <f>(N17)</f>
        <v>1</v>
      </c>
      <c r="E9" s="40" t="str">
        <f t="shared" si="9"/>
        <v>v</v>
      </c>
      <c r="F9" s="39">
        <v>1</v>
      </c>
      <c r="G9" s="27">
        <f>(P13)</f>
        <v>0</v>
      </c>
      <c r="H9" s="27">
        <f>(N13)</f>
        <v>2</v>
      </c>
      <c r="I9" s="40" t="str">
        <f t="shared" si="10"/>
        <v>v</v>
      </c>
      <c r="J9" s="39">
        <v>7</v>
      </c>
      <c r="K9" s="27">
        <f>(P43)</f>
        <v>1</v>
      </c>
      <c r="L9" s="27">
        <f>(N43)</f>
        <v>2</v>
      </c>
      <c r="M9" s="40" t="str">
        <f>IF(K9=".","-",IF(K9&gt;L9,"g",IF(K9=L9,"d","v")))</f>
        <v>v</v>
      </c>
      <c r="N9" s="39">
        <v>6</v>
      </c>
      <c r="O9" s="27">
        <f>(P39)</f>
        <v>0</v>
      </c>
      <c r="P9" s="27">
        <f>(N39)</f>
        <v>4</v>
      </c>
      <c r="Q9" s="40" t="str">
        <f>IF(O9=".","-",IF(O9&gt;P9,"g",IF(O9=P9,"d","v")))</f>
        <v>v</v>
      </c>
      <c r="R9" s="39">
        <v>5</v>
      </c>
      <c r="S9" s="27">
        <f>(P34)</f>
        <v>1</v>
      </c>
      <c r="T9" s="27">
        <f>(N34)</f>
        <v>3</v>
      </c>
      <c r="U9" s="40" t="str">
        <f>IF(S9=".","-",IF(S9&gt;T9,"g",IF(S9=T9,"d","v")))</f>
        <v>v</v>
      </c>
      <c r="V9" s="39">
        <v>4</v>
      </c>
      <c r="W9" s="27">
        <f>(P30)</f>
        <v>1</v>
      </c>
      <c r="X9" s="27">
        <f>(N30)</f>
        <v>1</v>
      </c>
      <c r="Y9" s="40" t="str">
        <f>IF(W9=".","-",IF(W9&gt;X9,"g",IF(W9=X9,"d","v")))</f>
        <v>d</v>
      </c>
      <c r="Z9" s="41"/>
      <c r="AA9" s="42"/>
      <c r="AB9" s="42"/>
      <c r="AC9" s="42"/>
      <c r="AD9" s="39">
        <v>3</v>
      </c>
      <c r="AE9" s="27" t="str">
        <f>(N25)</f>
        <v>.</v>
      </c>
      <c r="AF9" s="27" t="str">
        <f>(P25)</f>
        <v>.</v>
      </c>
      <c r="AG9" s="40" t="str">
        <f t="shared" si="1"/>
        <v>-</v>
      </c>
      <c r="AH9" s="43"/>
      <c r="AI9" s="44">
        <f t="shared" si="2"/>
        <v>6</v>
      </c>
      <c r="AJ9" s="45">
        <f t="shared" si="3"/>
        <v>0</v>
      </c>
      <c r="AK9" s="45">
        <f t="shared" si="4"/>
        <v>1</v>
      </c>
      <c r="AL9" s="45">
        <f t="shared" si="5"/>
        <v>5</v>
      </c>
      <c r="AM9" s="33">
        <f>SUM(IF(C9&lt;&gt;".",C9)+IF(G9&lt;&gt;".",G9)+IF(K9&lt;&gt;".",K9)+IF(S9&lt;&gt;".",S9)+IF(W9&lt;&gt;".",W9)+IF(O9&lt;&gt;".",O9)+IF(AE9&lt;&gt;".",AE9))</f>
        <v>3</v>
      </c>
      <c r="AN9" s="33">
        <f>SUM(IF(D9&lt;&gt;".",D9)+IF(H9&lt;&gt;".",H9)+IF(L9&lt;&gt;".",L9)+IF(T9&lt;&gt;".",T9)+IF(X9&lt;&gt;".",X9)+IF(P9&lt;&gt;".",P9)+IF(AF9&lt;&gt;".",AF9))</f>
        <v>13</v>
      </c>
      <c r="AO9" s="46">
        <f t="shared" si="6"/>
        <v>1</v>
      </c>
      <c r="AP9" s="47"/>
      <c r="AQ9" s="36">
        <f t="shared" si="7"/>
        <v>7</v>
      </c>
      <c r="AR9" s="37"/>
      <c r="AS9" s="38">
        <f t="shared" si="8"/>
        <v>-10</v>
      </c>
    </row>
    <row r="10" spans="1:45" s="59" customFormat="1" ht="16.5" thickBot="1" x14ac:dyDescent="0.3">
      <c r="A10" s="96"/>
      <c r="B10" s="49">
        <v>1</v>
      </c>
      <c r="C10" s="50" t="str">
        <f>(P12)</f>
        <v>.</v>
      </c>
      <c r="D10" s="50" t="str">
        <f>(N12)</f>
        <v>.</v>
      </c>
      <c r="E10" s="51" t="str">
        <f t="shared" si="9"/>
        <v>-</v>
      </c>
      <c r="F10" s="49">
        <v>6</v>
      </c>
      <c r="G10" s="50" t="str">
        <f>(P38)</f>
        <v>.</v>
      </c>
      <c r="H10" s="50" t="str">
        <f>(N38)</f>
        <v>.</v>
      </c>
      <c r="I10" s="51" t="str">
        <f t="shared" si="10"/>
        <v>-</v>
      </c>
      <c r="J10" s="49">
        <v>4</v>
      </c>
      <c r="K10" s="50" t="str">
        <f>(P29)</f>
        <v>.</v>
      </c>
      <c r="L10" s="50" t="str">
        <f>(N29)</f>
        <v>.</v>
      </c>
      <c r="M10" s="51" t="str">
        <f>IF(K10=".","-",IF(K10&gt;L10,"g",IF(K10=L10,"d","v")))</f>
        <v>-</v>
      </c>
      <c r="N10" s="49">
        <v>2</v>
      </c>
      <c r="O10" s="50" t="str">
        <f>(P20)</f>
        <v>.</v>
      </c>
      <c r="P10" s="50" t="str">
        <f>(N20)</f>
        <v>.</v>
      </c>
      <c r="Q10" s="51" t="str">
        <f>IF(O10=".","-",IF(O10&gt;P10,"g",IF(O10=P10,"d","v")))</f>
        <v>-</v>
      </c>
      <c r="R10" s="49">
        <v>7</v>
      </c>
      <c r="S10" s="50" t="str">
        <f>(P45)</f>
        <v>.</v>
      </c>
      <c r="T10" s="50" t="str">
        <f>(N45)</f>
        <v>.</v>
      </c>
      <c r="U10" s="51" t="str">
        <f>IF(S10=".","-",IF(S10&gt;T10,"g",IF(S10=T10,"d","v")))</f>
        <v>-</v>
      </c>
      <c r="V10" s="49">
        <v>5</v>
      </c>
      <c r="W10" s="50" t="str">
        <f>(P35)</f>
        <v>.</v>
      </c>
      <c r="X10" s="50" t="str">
        <f>(N35)</f>
        <v>.</v>
      </c>
      <c r="Y10" s="51" t="str">
        <f>IF(W10=".","-",IF(W10&gt;X10,"g",IF(W10=X10,"d","v")))</f>
        <v>-</v>
      </c>
      <c r="Z10" s="49">
        <v>3</v>
      </c>
      <c r="AA10" s="50" t="str">
        <f>(P25)</f>
        <v>.</v>
      </c>
      <c r="AB10" s="50" t="str">
        <f>(N25)</f>
        <v>.</v>
      </c>
      <c r="AC10" s="51" t="str">
        <f>IF(AA10=".","-",IF(AA10&gt;AB10,"g",IF(AA10=AB10,"d","v")))</f>
        <v>-</v>
      </c>
      <c r="AD10" s="52"/>
      <c r="AE10" s="53"/>
      <c r="AF10" s="53"/>
      <c r="AG10" s="53"/>
      <c r="AH10" s="15"/>
      <c r="AI10" s="54">
        <f t="shared" si="2"/>
        <v>0</v>
      </c>
      <c r="AJ10" s="55">
        <f t="shared" si="3"/>
        <v>0</v>
      </c>
      <c r="AK10" s="55">
        <f t="shared" si="4"/>
        <v>0</v>
      </c>
      <c r="AL10" s="55">
        <f t="shared" si="5"/>
        <v>0</v>
      </c>
      <c r="AM10" s="56">
        <f>SUM(IF(C10&lt;&gt;".",C10)+IF(G10&lt;&gt;".",G10)+IF(K10&lt;&gt;".",K10)+IF(S10&lt;&gt;".",S10)+IF(W10&lt;&gt;".",W10)+IF(AA10&lt;&gt;".",AA10)+IF(O10&lt;&gt;".",O10))</f>
        <v>0</v>
      </c>
      <c r="AN10" s="56">
        <f>SUM(IF(D10&lt;&gt;".",D10)+IF(H10&lt;&gt;".",H10)+IF(L10&lt;&gt;".",L10)+IF(T10&lt;&gt;".",T10)+IF(X10&lt;&gt;".",X10)+IF(AB10&lt;&gt;".",AB10)+IF(P10&lt;&gt;".",P10))</f>
        <v>0</v>
      </c>
      <c r="AO10" s="57">
        <f t="shared" si="6"/>
        <v>0</v>
      </c>
      <c r="AP10" s="35"/>
      <c r="AQ10" s="58">
        <f t="shared" si="7"/>
        <v>8</v>
      </c>
      <c r="AR10" s="37"/>
      <c r="AS10" s="38">
        <f t="shared" si="8"/>
        <v>0</v>
      </c>
    </row>
    <row r="11" spans="1:45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5" s="59" customFormat="1" ht="26.25" x14ac:dyDescent="0.3">
      <c r="A12" s="67">
        <v>1</v>
      </c>
      <c r="B12" s="68"/>
      <c r="D12" s="69"/>
      <c r="K12" s="70"/>
      <c r="L12" s="71" t="str">
        <f>($A$3)</f>
        <v>Magyar Antal</v>
      </c>
      <c r="M12" s="70"/>
      <c r="N12" s="72" t="s">
        <v>55</v>
      </c>
      <c r="O12" s="73" t="s">
        <v>56</v>
      </c>
      <c r="P12" s="72" t="s">
        <v>55</v>
      </c>
      <c r="R12" s="59">
        <f>($A$10)</f>
        <v>0</v>
      </c>
      <c r="W12" s="70"/>
      <c r="AQ12" s="74"/>
    </row>
    <row r="13" spans="1:45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Kiss István</v>
      </c>
      <c r="N13" s="72">
        <v>2</v>
      </c>
      <c r="O13" s="73" t="s">
        <v>56</v>
      </c>
      <c r="P13" s="72">
        <v>0</v>
      </c>
      <c r="R13" s="59" t="str">
        <f>($A$9)</f>
        <v>Vargha Ákos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5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Plemic Stevan</v>
      </c>
      <c r="N14" s="72">
        <v>1</v>
      </c>
      <c r="O14" s="73" t="s">
        <v>56</v>
      </c>
      <c r="P14" s="72">
        <v>0</v>
      </c>
      <c r="Q14" s="59"/>
      <c r="R14" s="59" t="str">
        <f>($A$8)</f>
        <v>Bánfalvi Szabolcs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5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Horváth Imre</v>
      </c>
      <c r="N15" s="72">
        <v>3</v>
      </c>
      <c r="O15" s="73" t="s">
        <v>56</v>
      </c>
      <c r="P15" s="72">
        <v>0</v>
      </c>
      <c r="R15" s="59" t="str">
        <f>($A$7)</f>
        <v>Gyenes Gábor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5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($A$3)</f>
        <v>Magyar Antal</v>
      </c>
      <c r="M17" s="70"/>
      <c r="N17" s="72">
        <v>1</v>
      </c>
      <c r="O17" s="99" t="s">
        <v>56</v>
      </c>
      <c r="P17" s="72">
        <v>0</v>
      </c>
      <c r="R17" s="59" t="str">
        <f>($A$9)</f>
        <v>Vargha Ákos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Kiss István</v>
      </c>
      <c r="N18" s="72">
        <v>0</v>
      </c>
      <c r="O18" s="99" t="s">
        <v>56</v>
      </c>
      <c r="P18" s="72">
        <v>0</v>
      </c>
      <c r="R18" s="59" t="str">
        <f>($A$8)</f>
        <v>Bánfalvi Szabolcs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Plemic Stevan</v>
      </c>
      <c r="N19" s="72">
        <v>3</v>
      </c>
      <c r="O19" s="99" t="s">
        <v>56</v>
      </c>
      <c r="P19" s="72">
        <v>1</v>
      </c>
      <c r="Q19" s="59"/>
      <c r="R19" s="59" t="str">
        <f>($A$7)</f>
        <v>Gyenes Gábor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Horváth Imre</v>
      </c>
      <c r="N20" s="72" t="s">
        <v>55</v>
      </c>
      <c r="O20" s="73" t="s">
        <v>56</v>
      </c>
      <c r="P20" s="72" t="s">
        <v>55</v>
      </c>
      <c r="R20" s="59">
        <f>($A$10)</f>
        <v>0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($A$3)</f>
        <v>Magyar Antal</v>
      </c>
      <c r="M22" s="70"/>
      <c r="N22" s="72">
        <v>0</v>
      </c>
      <c r="O22" s="99" t="s">
        <v>56</v>
      </c>
      <c r="P22" s="72">
        <v>0</v>
      </c>
      <c r="R22" s="59" t="str">
        <f>($A$8)</f>
        <v>Bánfalvi Szabolcs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Kiss István</v>
      </c>
      <c r="N23" s="72">
        <v>1</v>
      </c>
      <c r="O23" s="99" t="s">
        <v>56</v>
      </c>
      <c r="P23" s="72">
        <v>0</v>
      </c>
      <c r="R23" s="59" t="str">
        <f>($A$7)</f>
        <v>Gyenes Gábor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Plemic Stevan</v>
      </c>
      <c r="N24" s="72">
        <v>0</v>
      </c>
      <c r="O24" s="99" t="s">
        <v>56</v>
      </c>
      <c r="P24" s="72">
        <v>0</v>
      </c>
      <c r="Q24" s="59"/>
      <c r="R24" s="59" t="str">
        <f>($A$6)</f>
        <v>Horváth Imre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Vargha Ákos</v>
      </c>
      <c r="N25" s="72" t="s">
        <v>55</v>
      </c>
      <c r="O25" s="73" t="s">
        <v>56</v>
      </c>
      <c r="P25" s="72" t="s">
        <v>55</v>
      </c>
      <c r="R25" s="59">
        <f>($A$10)</f>
        <v>0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($A$3)</f>
        <v>Magyar Antal</v>
      </c>
      <c r="M27" s="70"/>
      <c r="N27" s="72">
        <v>4</v>
      </c>
      <c r="O27" s="99" t="s">
        <v>56</v>
      </c>
      <c r="P27" s="72">
        <v>1</v>
      </c>
      <c r="R27" s="59" t="str">
        <f>($A$7)</f>
        <v>Gyenes Gábor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Kiss István</v>
      </c>
      <c r="N28" s="72">
        <v>2</v>
      </c>
      <c r="O28" s="99" t="s">
        <v>56</v>
      </c>
      <c r="P28" s="72">
        <v>0</v>
      </c>
      <c r="R28" s="59" t="str">
        <f>($A$6)</f>
        <v>Horváth Imre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Plemic Stevan</v>
      </c>
      <c r="N29" s="72" t="s">
        <v>55</v>
      </c>
      <c r="O29" s="73" t="s">
        <v>56</v>
      </c>
      <c r="P29" s="72" t="s">
        <v>55</v>
      </c>
      <c r="Q29" s="59"/>
      <c r="R29" s="59">
        <f>($A$10)</f>
        <v>0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Bánfalvi Szabolcs</v>
      </c>
      <c r="N30" s="72">
        <v>1</v>
      </c>
      <c r="O30" s="99" t="s">
        <v>56</v>
      </c>
      <c r="P30" s="72">
        <v>1</v>
      </c>
      <c r="R30" s="59" t="str">
        <f>($A$9)</f>
        <v>Vargha Ákos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($A$3)</f>
        <v>Magyar Antal</v>
      </c>
      <c r="M32" s="70"/>
      <c r="N32" s="72">
        <v>2</v>
      </c>
      <c r="O32" s="99" t="s">
        <v>56</v>
      </c>
      <c r="P32" s="72">
        <v>1</v>
      </c>
      <c r="R32" s="59" t="str">
        <f>($A$6)</f>
        <v>Horváth Imre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Kiss István</v>
      </c>
      <c r="N33" s="72">
        <v>0</v>
      </c>
      <c r="O33" s="99"/>
      <c r="P33" s="72">
        <v>0</v>
      </c>
      <c r="R33" s="59" t="str">
        <f>($A$5)</f>
        <v>Plemic Stevan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Gyenes Gábor</v>
      </c>
      <c r="N34" s="72">
        <v>3</v>
      </c>
      <c r="O34" s="99" t="s">
        <v>56</v>
      </c>
      <c r="P34" s="72">
        <v>1</v>
      </c>
      <c r="Q34" s="59"/>
      <c r="R34" s="59" t="str">
        <f>($A$9)</f>
        <v>Vargha Ákos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Bánfalvi Szabolcs</v>
      </c>
      <c r="N35" s="72" t="s">
        <v>55</v>
      </c>
      <c r="O35" s="73" t="s">
        <v>56</v>
      </c>
      <c r="P35" s="72" t="s">
        <v>55</v>
      </c>
      <c r="R35" s="59">
        <f>($A$10)</f>
        <v>0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($A$3)</f>
        <v>Magyar Antal</v>
      </c>
      <c r="M37" s="70"/>
      <c r="N37" s="72">
        <v>1</v>
      </c>
      <c r="O37" s="99" t="s">
        <v>56</v>
      </c>
      <c r="P37" s="72">
        <v>0</v>
      </c>
      <c r="R37" s="59" t="str">
        <f>($A$5)</f>
        <v>Plemic Stevan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Kiss István</v>
      </c>
      <c r="N38" s="72" t="s">
        <v>55</v>
      </c>
      <c r="O38" s="73" t="s">
        <v>56</v>
      </c>
      <c r="P38" s="72" t="s">
        <v>55</v>
      </c>
      <c r="R38" s="59">
        <f>($A$10)</f>
        <v>0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Horváth Imre</v>
      </c>
      <c r="N39" s="72">
        <v>4</v>
      </c>
      <c r="O39" s="100" t="s">
        <v>56</v>
      </c>
      <c r="P39" s="72">
        <v>0</v>
      </c>
      <c r="Q39" s="59"/>
      <c r="R39" s="59" t="str">
        <f>($A$9)</f>
        <v>Vargha Ákos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Gyenes Gábor</v>
      </c>
      <c r="N40" s="72">
        <v>0</v>
      </c>
      <c r="O40" s="99"/>
      <c r="P40" s="72">
        <v>1</v>
      </c>
      <c r="R40" s="59" t="str">
        <f>($A$8)</f>
        <v>Bánfalvi Szabolcs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($A$3)</f>
        <v>Magyar Antal</v>
      </c>
      <c r="M42" s="70"/>
      <c r="N42" s="72">
        <v>0</v>
      </c>
      <c r="O42" s="99" t="s">
        <v>56</v>
      </c>
      <c r="P42" s="72">
        <v>0</v>
      </c>
      <c r="R42" s="59" t="str">
        <f>($A$4)</f>
        <v>Kiss István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Plemic Stevan</v>
      </c>
      <c r="N43" s="72">
        <v>2</v>
      </c>
      <c r="O43" s="99" t="s">
        <v>56</v>
      </c>
      <c r="P43" s="72">
        <v>1</v>
      </c>
      <c r="R43" s="59" t="str">
        <f>($A$9)</f>
        <v>Vargha Ákos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Horváth Imre</v>
      </c>
      <c r="N44" s="72">
        <v>2</v>
      </c>
      <c r="O44" s="99" t="s">
        <v>56</v>
      </c>
      <c r="P44" s="72">
        <v>0</v>
      </c>
      <c r="Q44" s="59"/>
      <c r="R44" s="59" t="str">
        <f>($A$8)</f>
        <v>Bánfalvi Szabolcs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Gyenes Gábor</v>
      </c>
      <c r="N45" s="72" t="s">
        <v>55</v>
      </c>
      <c r="O45" s="73" t="s">
        <v>56</v>
      </c>
      <c r="P45" s="72" t="s">
        <v>55</v>
      </c>
      <c r="R45" s="59">
        <f>($A$10)</f>
        <v>0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41" priority="1" stopIfTrue="1" operator="equal">
      <formula>"g"</formula>
    </cfRule>
    <cfRule type="cellIs" dxfId="40" priority="2" stopIfTrue="1" operator="equal">
      <formula>"d"</formula>
    </cfRule>
    <cfRule type="cellIs" dxfId="39" priority="3" stopIfTrue="1" operator="equal">
      <formula>"v"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workbookViewId="0">
      <selection activeCell="A9" sqref="A9"/>
    </sheetView>
  </sheetViews>
  <sheetFormatPr defaultColWidth="3" defaultRowHeight="15" x14ac:dyDescent="0.25"/>
  <cols>
    <col min="1" max="1" width="21.28515625" bestFit="1" customWidth="1"/>
    <col min="2" max="14" width="2.85546875" customWidth="1"/>
    <col min="15" max="15" width="3.5703125" customWidth="1"/>
    <col min="16" max="33" width="2.85546875" customWidth="1"/>
    <col min="34" max="34" width="1.42578125" customWidth="1"/>
    <col min="35" max="40" width="3" customWidth="1"/>
    <col min="41" max="41" width="3.85546875" bestFit="1" customWidth="1"/>
    <col min="42" max="42" width="0.85546875" customWidth="1"/>
    <col min="43" max="43" width="3" customWidth="1"/>
    <col min="44" max="44" width="1" customWidth="1"/>
    <col min="257" max="257" width="21.28515625" bestFit="1" customWidth="1"/>
    <col min="258" max="289" width="2.85546875" customWidth="1"/>
    <col min="290" max="290" width="1.42578125" customWidth="1"/>
    <col min="291" max="296" width="3" customWidth="1"/>
    <col min="297" max="297" width="3.85546875" bestFit="1" customWidth="1"/>
    <col min="298" max="298" width="0.85546875" customWidth="1"/>
    <col min="299" max="299" width="3" customWidth="1"/>
    <col min="300" max="300" width="1" customWidth="1"/>
    <col min="513" max="513" width="21.28515625" bestFit="1" customWidth="1"/>
    <col min="514" max="545" width="2.85546875" customWidth="1"/>
    <col min="546" max="546" width="1.42578125" customWidth="1"/>
    <col min="547" max="552" width="3" customWidth="1"/>
    <col min="553" max="553" width="3.85546875" bestFit="1" customWidth="1"/>
    <col min="554" max="554" width="0.85546875" customWidth="1"/>
    <col min="555" max="555" width="3" customWidth="1"/>
    <col min="556" max="556" width="1" customWidth="1"/>
    <col min="769" max="769" width="21.28515625" bestFit="1" customWidth="1"/>
    <col min="770" max="801" width="2.85546875" customWidth="1"/>
    <col min="802" max="802" width="1.42578125" customWidth="1"/>
    <col min="803" max="808" width="3" customWidth="1"/>
    <col min="809" max="809" width="3.85546875" bestFit="1" customWidth="1"/>
    <col min="810" max="810" width="0.85546875" customWidth="1"/>
    <col min="811" max="811" width="3" customWidth="1"/>
    <col min="812" max="812" width="1" customWidth="1"/>
    <col min="1025" max="1025" width="21.28515625" bestFit="1" customWidth="1"/>
    <col min="1026" max="1057" width="2.85546875" customWidth="1"/>
    <col min="1058" max="1058" width="1.42578125" customWidth="1"/>
    <col min="1059" max="1064" width="3" customWidth="1"/>
    <col min="1065" max="1065" width="3.85546875" bestFit="1" customWidth="1"/>
    <col min="1066" max="1066" width="0.85546875" customWidth="1"/>
    <col min="1067" max="1067" width="3" customWidth="1"/>
    <col min="1068" max="1068" width="1" customWidth="1"/>
    <col min="1281" max="1281" width="21.28515625" bestFit="1" customWidth="1"/>
    <col min="1282" max="1313" width="2.85546875" customWidth="1"/>
    <col min="1314" max="1314" width="1.42578125" customWidth="1"/>
    <col min="1315" max="1320" width="3" customWidth="1"/>
    <col min="1321" max="1321" width="3.85546875" bestFit="1" customWidth="1"/>
    <col min="1322" max="1322" width="0.85546875" customWidth="1"/>
    <col min="1323" max="1323" width="3" customWidth="1"/>
    <col min="1324" max="1324" width="1" customWidth="1"/>
    <col min="1537" max="1537" width="21.28515625" bestFit="1" customWidth="1"/>
    <col min="1538" max="1569" width="2.85546875" customWidth="1"/>
    <col min="1570" max="1570" width="1.42578125" customWidth="1"/>
    <col min="1571" max="1576" width="3" customWidth="1"/>
    <col min="1577" max="1577" width="3.85546875" bestFit="1" customWidth="1"/>
    <col min="1578" max="1578" width="0.85546875" customWidth="1"/>
    <col min="1579" max="1579" width="3" customWidth="1"/>
    <col min="1580" max="1580" width="1" customWidth="1"/>
    <col min="1793" max="1793" width="21.28515625" bestFit="1" customWidth="1"/>
    <col min="1794" max="1825" width="2.85546875" customWidth="1"/>
    <col min="1826" max="1826" width="1.42578125" customWidth="1"/>
    <col min="1827" max="1832" width="3" customWidth="1"/>
    <col min="1833" max="1833" width="3.85546875" bestFit="1" customWidth="1"/>
    <col min="1834" max="1834" width="0.85546875" customWidth="1"/>
    <col min="1835" max="1835" width="3" customWidth="1"/>
    <col min="1836" max="1836" width="1" customWidth="1"/>
    <col min="2049" max="2049" width="21.28515625" bestFit="1" customWidth="1"/>
    <col min="2050" max="2081" width="2.85546875" customWidth="1"/>
    <col min="2082" max="2082" width="1.42578125" customWidth="1"/>
    <col min="2083" max="2088" width="3" customWidth="1"/>
    <col min="2089" max="2089" width="3.85546875" bestFit="1" customWidth="1"/>
    <col min="2090" max="2090" width="0.85546875" customWidth="1"/>
    <col min="2091" max="2091" width="3" customWidth="1"/>
    <col min="2092" max="2092" width="1" customWidth="1"/>
    <col min="2305" max="2305" width="21.28515625" bestFit="1" customWidth="1"/>
    <col min="2306" max="2337" width="2.85546875" customWidth="1"/>
    <col min="2338" max="2338" width="1.42578125" customWidth="1"/>
    <col min="2339" max="2344" width="3" customWidth="1"/>
    <col min="2345" max="2345" width="3.85546875" bestFit="1" customWidth="1"/>
    <col min="2346" max="2346" width="0.85546875" customWidth="1"/>
    <col min="2347" max="2347" width="3" customWidth="1"/>
    <col min="2348" max="2348" width="1" customWidth="1"/>
    <col min="2561" max="2561" width="21.28515625" bestFit="1" customWidth="1"/>
    <col min="2562" max="2593" width="2.85546875" customWidth="1"/>
    <col min="2594" max="2594" width="1.42578125" customWidth="1"/>
    <col min="2595" max="2600" width="3" customWidth="1"/>
    <col min="2601" max="2601" width="3.85546875" bestFit="1" customWidth="1"/>
    <col min="2602" max="2602" width="0.85546875" customWidth="1"/>
    <col min="2603" max="2603" width="3" customWidth="1"/>
    <col min="2604" max="2604" width="1" customWidth="1"/>
    <col min="2817" max="2817" width="21.28515625" bestFit="1" customWidth="1"/>
    <col min="2818" max="2849" width="2.85546875" customWidth="1"/>
    <col min="2850" max="2850" width="1.42578125" customWidth="1"/>
    <col min="2851" max="2856" width="3" customWidth="1"/>
    <col min="2857" max="2857" width="3.85546875" bestFit="1" customWidth="1"/>
    <col min="2858" max="2858" width="0.85546875" customWidth="1"/>
    <col min="2859" max="2859" width="3" customWidth="1"/>
    <col min="2860" max="2860" width="1" customWidth="1"/>
    <col min="3073" max="3073" width="21.28515625" bestFit="1" customWidth="1"/>
    <col min="3074" max="3105" width="2.85546875" customWidth="1"/>
    <col min="3106" max="3106" width="1.42578125" customWidth="1"/>
    <col min="3107" max="3112" width="3" customWidth="1"/>
    <col min="3113" max="3113" width="3.85546875" bestFit="1" customWidth="1"/>
    <col min="3114" max="3114" width="0.85546875" customWidth="1"/>
    <col min="3115" max="3115" width="3" customWidth="1"/>
    <col min="3116" max="3116" width="1" customWidth="1"/>
    <col min="3329" max="3329" width="21.28515625" bestFit="1" customWidth="1"/>
    <col min="3330" max="3361" width="2.85546875" customWidth="1"/>
    <col min="3362" max="3362" width="1.42578125" customWidth="1"/>
    <col min="3363" max="3368" width="3" customWidth="1"/>
    <col min="3369" max="3369" width="3.85546875" bestFit="1" customWidth="1"/>
    <col min="3370" max="3370" width="0.85546875" customWidth="1"/>
    <col min="3371" max="3371" width="3" customWidth="1"/>
    <col min="3372" max="3372" width="1" customWidth="1"/>
    <col min="3585" max="3585" width="21.28515625" bestFit="1" customWidth="1"/>
    <col min="3586" max="3617" width="2.85546875" customWidth="1"/>
    <col min="3618" max="3618" width="1.42578125" customWidth="1"/>
    <col min="3619" max="3624" width="3" customWidth="1"/>
    <col min="3625" max="3625" width="3.85546875" bestFit="1" customWidth="1"/>
    <col min="3626" max="3626" width="0.85546875" customWidth="1"/>
    <col min="3627" max="3627" width="3" customWidth="1"/>
    <col min="3628" max="3628" width="1" customWidth="1"/>
    <col min="3841" max="3841" width="21.28515625" bestFit="1" customWidth="1"/>
    <col min="3842" max="3873" width="2.85546875" customWidth="1"/>
    <col min="3874" max="3874" width="1.42578125" customWidth="1"/>
    <col min="3875" max="3880" width="3" customWidth="1"/>
    <col min="3881" max="3881" width="3.85546875" bestFit="1" customWidth="1"/>
    <col min="3882" max="3882" width="0.85546875" customWidth="1"/>
    <col min="3883" max="3883" width="3" customWidth="1"/>
    <col min="3884" max="3884" width="1" customWidth="1"/>
    <col min="4097" max="4097" width="21.28515625" bestFit="1" customWidth="1"/>
    <col min="4098" max="4129" width="2.85546875" customWidth="1"/>
    <col min="4130" max="4130" width="1.42578125" customWidth="1"/>
    <col min="4131" max="4136" width="3" customWidth="1"/>
    <col min="4137" max="4137" width="3.85546875" bestFit="1" customWidth="1"/>
    <col min="4138" max="4138" width="0.85546875" customWidth="1"/>
    <col min="4139" max="4139" width="3" customWidth="1"/>
    <col min="4140" max="4140" width="1" customWidth="1"/>
    <col min="4353" max="4353" width="21.28515625" bestFit="1" customWidth="1"/>
    <col min="4354" max="4385" width="2.85546875" customWidth="1"/>
    <col min="4386" max="4386" width="1.42578125" customWidth="1"/>
    <col min="4387" max="4392" width="3" customWidth="1"/>
    <col min="4393" max="4393" width="3.85546875" bestFit="1" customWidth="1"/>
    <col min="4394" max="4394" width="0.85546875" customWidth="1"/>
    <col min="4395" max="4395" width="3" customWidth="1"/>
    <col min="4396" max="4396" width="1" customWidth="1"/>
    <col min="4609" max="4609" width="21.28515625" bestFit="1" customWidth="1"/>
    <col min="4610" max="4641" width="2.85546875" customWidth="1"/>
    <col min="4642" max="4642" width="1.42578125" customWidth="1"/>
    <col min="4643" max="4648" width="3" customWidth="1"/>
    <col min="4649" max="4649" width="3.85546875" bestFit="1" customWidth="1"/>
    <col min="4650" max="4650" width="0.85546875" customWidth="1"/>
    <col min="4651" max="4651" width="3" customWidth="1"/>
    <col min="4652" max="4652" width="1" customWidth="1"/>
    <col min="4865" max="4865" width="21.28515625" bestFit="1" customWidth="1"/>
    <col min="4866" max="4897" width="2.85546875" customWidth="1"/>
    <col min="4898" max="4898" width="1.42578125" customWidth="1"/>
    <col min="4899" max="4904" width="3" customWidth="1"/>
    <col min="4905" max="4905" width="3.85546875" bestFit="1" customWidth="1"/>
    <col min="4906" max="4906" width="0.85546875" customWidth="1"/>
    <col min="4907" max="4907" width="3" customWidth="1"/>
    <col min="4908" max="4908" width="1" customWidth="1"/>
    <col min="5121" max="5121" width="21.28515625" bestFit="1" customWidth="1"/>
    <col min="5122" max="5153" width="2.85546875" customWidth="1"/>
    <col min="5154" max="5154" width="1.42578125" customWidth="1"/>
    <col min="5155" max="5160" width="3" customWidth="1"/>
    <col min="5161" max="5161" width="3.85546875" bestFit="1" customWidth="1"/>
    <col min="5162" max="5162" width="0.85546875" customWidth="1"/>
    <col min="5163" max="5163" width="3" customWidth="1"/>
    <col min="5164" max="5164" width="1" customWidth="1"/>
    <col min="5377" max="5377" width="21.28515625" bestFit="1" customWidth="1"/>
    <col min="5378" max="5409" width="2.85546875" customWidth="1"/>
    <col min="5410" max="5410" width="1.42578125" customWidth="1"/>
    <col min="5411" max="5416" width="3" customWidth="1"/>
    <col min="5417" max="5417" width="3.85546875" bestFit="1" customWidth="1"/>
    <col min="5418" max="5418" width="0.85546875" customWidth="1"/>
    <col min="5419" max="5419" width="3" customWidth="1"/>
    <col min="5420" max="5420" width="1" customWidth="1"/>
    <col min="5633" max="5633" width="21.28515625" bestFit="1" customWidth="1"/>
    <col min="5634" max="5665" width="2.85546875" customWidth="1"/>
    <col min="5666" max="5666" width="1.42578125" customWidth="1"/>
    <col min="5667" max="5672" width="3" customWidth="1"/>
    <col min="5673" max="5673" width="3.85546875" bestFit="1" customWidth="1"/>
    <col min="5674" max="5674" width="0.85546875" customWidth="1"/>
    <col min="5675" max="5675" width="3" customWidth="1"/>
    <col min="5676" max="5676" width="1" customWidth="1"/>
    <col min="5889" max="5889" width="21.28515625" bestFit="1" customWidth="1"/>
    <col min="5890" max="5921" width="2.85546875" customWidth="1"/>
    <col min="5922" max="5922" width="1.42578125" customWidth="1"/>
    <col min="5923" max="5928" width="3" customWidth="1"/>
    <col min="5929" max="5929" width="3.85546875" bestFit="1" customWidth="1"/>
    <col min="5930" max="5930" width="0.85546875" customWidth="1"/>
    <col min="5931" max="5931" width="3" customWidth="1"/>
    <col min="5932" max="5932" width="1" customWidth="1"/>
    <col min="6145" max="6145" width="21.28515625" bestFit="1" customWidth="1"/>
    <col min="6146" max="6177" width="2.85546875" customWidth="1"/>
    <col min="6178" max="6178" width="1.42578125" customWidth="1"/>
    <col min="6179" max="6184" width="3" customWidth="1"/>
    <col min="6185" max="6185" width="3.85546875" bestFit="1" customWidth="1"/>
    <col min="6186" max="6186" width="0.85546875" customWidth="1"/>
    <col min="6187" max="6187" width="3" customWidth="1"/>
    <col min="6188" max="6188" width="1" customWidth="1"/>
    <col min="6401" max="6401" width="21.28515625" bestFit="1" customWidth="1"/>
    <col min="6402" max="6433" width="2.85546875" customWidth="1"/>
    <col min="6434" max="6434" width="1.42578125" customWidth="1"/>
    <col min="6435" max="6440" width="3" customWidth="1"/>
    <col min="6441" max="6441" width="3.85546875" bestFit="1" customWidth="1"/>
    <col min="6442" max="6442" width="0.85546875" customWidth="1"/>
    <col min="6443" max="6443" width="3" customWidth="1"/>
    <col min="6444" max="6444" width="1" customWidth="1"/>
    <col min="6657" max="6657" width="21.28515625" bestFit="1" customWidth="1"/>
    <col min="6658" max="6689" width="2.85546875" customWidth="1"/>
    <col min="6690" max="6690" width="1.42578125" customWidth="1"/>
    <col min="6691" max="6696" width="3" customWidth="1"/>
    <col min="6697" max="6697" width="3.85546875" bestFit="1" customWidth="1"/>
    <col min="6698" max="6698" width="0.85546875" customWidth="1"/>
    <col min="6699" max="6699" width="3" customWidth="1"/>
    <col min="6700" max="6700" width="1" customWidth="1"/>
    <col min="6913" max="6913" width="21.28515625" bestFit="1" customWidth="1"/>
    <col min="6914" max="6945" width="2.85546875" customWidth="1"/>
    <col min="6946" max="6946" width="1.42578125" customWidth="1"/>
    <col min="6947" max="6952" width="3" customWidth="1"/>
    <col min="6953" max="6953" width="3.85546875" bestFit="1" customWidth="1"/>
    <col min="6954" max="6954" width="0.85546875" customWidth="1"/>
    <col min="6955" max="6955" width="3" customWidth="1"/>
    <col min="6956" max="6956" width="1" customWidth="1"/>
    <col min="7169" max="7169" width="21.28515625" bestFit="1" customWidth="1"/>
    <col min="7170" max="7201" width="2.85546875" customWidth="1"/>
    <col min="7202" max="7202" width="1.42578125" customWidth="1"/>
    <col min="7203" max="7208" width="3" customWidth="1"/>
    <col min="7209" max="7209" width="3.85546875" bestFit="1" customWidth="1"/>
    <col min="7210" max="7210" width="0.85546875" customWidth="1"/>
    <col min="7211" max="7211" width="3" customWidth="1"/>
    <col min="7212" max="7212" width="1" customWidth="1"/>
    <col min="7425" max="7425" width="21.28515625" bestFit="1" customWidth="1"/>
    <col min="7426" max="7457" width="2.85546875" customWidth="1"/>
    <col min="7458" max="7458" width="1.42578125" customWidth="1"/>
    <col min="7459" max="7464" width="3" customWidth="1"/>
    <col min="7465" max="7465" width="3.85546875" bestFit="1" customWidth="1"/>
    <col min="7466" max="7466" width="0.85546875" customWidth="1"/>
    <col min="7467" max="7467" width="3" customWidth="1"/>
    <col min="7468" max="7468" width="1" customWidth="1"/>
    <col min="7681" max="7681" width="21.28515625" bestFit="1" customWidth="1"/>
    <col min="7682" max="7713" width="2.85546875" customWidth="1"/>
    <col min="7714" max="7714" width="1.42578125" customWidth="1"/>
    <col min="7715" max="7720" width="3" customWidth="1"/>
    <col min="7721" max="7721" width="3.85546875" bestFit="1" customWidth="1"/>
    <col min="7722" max="7722" width="0.85546875" customWidth="1"/>
    <col min="7723" max="7723" width="3" customWidth="1"/>
    <col min="7724" max="7724" width="1" customWidth="1"/>
    <col min="7937" max="7937" width="21.28515625" bestFit="1" customWidth="1"/>
    <col min="7938" max="7969" width="2.85546875" customWidth="1"/>
    <col min="7970" max="7970" width="1.42578125" customWidth="1"/>
    <col min="7971" max="7976" width="3" customWidth="1"/>
    <col min="7977" max="7977" width="3.85546875" bestFit="1" customWidth="1"/>
    <col min="7978" max="7978" width="0.85546875" customWidth="1"/>
    <col min="7979" max="7979" width="3" customWidth="1"/>
    <col min="7980" max="7980" width="1" customWidth="1"/>
    <col min="8193" max="8193" width="21.28515625" bestFit="1" customWidth="1"/>
    <col min="8194" max="8225" width="2.85546875" customWidth="1"/>
    <col min="8226" max="8226" width="1.42578125" customWidth="1"/>
    <col min="8227" max="8232" width="3" customWidth="1"/>
    <col min="8233" max="8233" width="3.85546875" bestFit="1" customWidth="1"/>
    <col min="8234" max="8234" width="0.85546875" customWidth="1"/>
    <col min="8235" max="8235" width="3" customWidth="1"/>
    <col min="8236" max="8236" width="1" customWidth="1"/>
    <col min="8449" max="8449" width="21.28515625" bestFit="1" customWidth="1"/>
    <col min="8450" max="8481" width="2.85546875" customWidth="1"/>
    <col min="8482" max="8482" width="1.42578125" customWidth="1"/>
    <col min="8483" max="8488" width="3" customWidth="1"/>
    <col min="8489" max="8489" width="3.85546875" bestFit="1" customWidth="1"/>
    <col min="8490" max="8490" width="0.85546875" customWidth="1"/>
    <col min="8491" max="8491" width="3" customWidth="1"/>
    <col min="8492" max="8492" width="1" customWidth="1"/>
    <col min="8705" max="8705" width="21.28515625" bestFit="1" customWidth="1"/>
    <col min="8706" max="8737" width="2.85546875" customWidth="1"/>
    <col min="8738" max="8738" width="1.42578125" customWidth="1"/>
    <col min="8739" max="8744" width="3" customWidth="1"/>
    <col min="8745" max="8745" width="3.85546875" bestFit="1" customWidth="1"/>
    <col min="8746" max="8746" width="0.85546875" customWidth="1"/>
    <col min="8747" max="8747" width="3" customWidth="1"/>
    <col min="8748" max="8748" width="1" customWidth="1"/>
    <col min="8961" max="8961" width="21.28515625" bestFit="1" customWidth="1"/>
    <col min="8962" max="8993" width="2.85546875" customWidth="1"/>
    <col min="8994" max="8994" width="1.42578125" customWidth="1"/>
    <col min="8995" max="9000" width="3" customWidth="1"/>
    <col min="9001" max="9001" width="3.85546875" bestFit="1" customWidth="1"/>
    <col min="9002" max="9002" width="0.85546875" customWidth="1"/>
    <col min="9003" max="9003" width="3" customWidth="1"/>
    <col min="9004" max="9004" width="1" customWidth="1"/>
    <col min="9217" max="9217" width="21.28515625" bestFit="1" customWidth="1"/>
    <col min="9218" max="9249" width="2.85546875" customWidth="1"/>
    <col min="9250" max="9250" width="1.42578125" customWidth="1"/>
    <col min="9251" max="9256" width="3" customWidth="1"/>
    <col min="9257" max="9257" width="3.85546875" bestFit="1" customWidth="1"/>
    <col min="9258" max="9258" width="0.85546875" customWidth="1"/>
    <col min="9259" max="9259" width="3" customWidth="1"/>
    <col min="9260" max="9260" width="1" customWidth="1"/>
    <col min="9473" max="9473" width="21.28515625" bestFit="1" customWidth="1"/>
    <col min="9474" max="9505" width="2.85546875" customWidth="1"/>
    <col min="9506" max="9506" width="1.42578125" customWidth="1"/>
    <col min="9507" max="9512" width="3" customWidth="1"/>
    <col min="9513" max="9513" width="3.85546875" bestFit="1" customWidth="1"/>
    <col min="9514" max="9514" width="0.85546875" customWidth="1"/>
    <col min="9515" max="9515" width="3" customWidth="1"/>
    <col min="9516" max="9516" width="1" customWidth="1"/>
    <col min="9729" max="9729" width="21.28515625" bestFit="1" customWidth="1"/>
    <col min="9730" max="9761" width="2.85546875" customWidth="1"/>
    <col min="9762" max="9762" width="1.42578125" customWidth="1"/>
    <col min="9763" max="9768" width="3" customWidth="1"/>
    <col min="9769" max="9769" width="3.85546875" bestFit="1" customWidth="1"/>
    <col min="9770" max="9770" width="0.85546875" customWidth="1"/>
    <col min="9771" max="9771" width="3" customWidth="1"/>
    <col min="9772" max="9772" width="1" customWidth="1"/>
    <col min="9985" max="9985" width="21.28515625" bestFit="1" customWidth="1"/>
    <col min="9986" max="10017" width="2.85546875" customWidth="1"/>
    <col min="10018" max="10018" width="1.42578125" customWidth="1"/>
    <col min="10019" max="10024" width="3" customWidth="1"/>
    <col min="10025" max="10025" width="3.85546875" bestFit="1" customWidth="1"/>
    <col min="10026" max="10026" width="0.85546875" customWidth="1"/>
    <col min="10027" max="10027" width="3" customWidth="1"/>
    <col min="10028" max="10028" width="1" customWidth="1"/>
    <col min="10241" max="10241" width="21.28515625" bestFit="1" customWidth="1"/>
    <col min="10242" max="10273" width="2.85546875" customWidth="1"/>
    <col min="10274" max="10274" width="1.42578125" customWidth="1"/>
    <col min="10275" max="10280" width="3" customWidth="1"/>
    <col min="10281" max="10281" width="3.85546875" bestFit="1" customWidth="1"/>
    <col min="10282" max="10282" width="0.85546875" customWidth="1"/>
    <col min="10283" max="10283" width="3" customWidth="1"/>
    <col min="10284" max="10284" width="1" customWidth="1"/>
    <col min="10497" max="10497" width="21.28515625" bestFit="1" customWidth="1"/>
    <col min="10498" max="10529" width="2.85546875" customWidth="1"/>
    <col min="10530" max="10530" width="1.42578125" customWidth="1"/>
    <col min="10531" max="10536" width="3" customWidth="1"/>
    <col min="10537" max="10537" width="3.85546875" bestFit="1" customWidth="1"/>
    <col min="10538" max="10538" width="0.85546875" customWidth="1"/>
    <col min="10539" max="10539" width="3" customWidth="1"/>
    <col min="10540" max="10540" width="1" customWidth="1"/>
    <col min="10753" max="10753" width="21.28515625" bestFit="1" customWidth="1"/>
    <col min="10754" max="10785" width="2.85546875" customWidth="1"/>
    <col min="10786" max="10786" width="1.42578125" customWidth="1"/>
    <col min="10787" max="10792" width="3" customWidth="1"/>
    <col min="10793" max="10793" width="3.85546875" bestFit="1" customWidth="1"/>
    <col min="10794" max="10794" width="0.85546875" customWidth="1"/>
    <col min="10795" max="10795" width="3" customWidth="1"/>
    <col min="10796" max="10796" width="1" customWidth="1"/>
    <col min="11009" max="11009" width="21.28515625" bestFit="1" customWidth="1"/>
    <col min="11010" max="11041" width="2.85546875" customWidth="1"/>
    <col min="11042" max="11042" width="1.42578125" customWidth="1"/>
    <col min="11043" max="11048" width="3" customWidth="1"/>
    <col min="11049" max="11049" width="3.85546875" bestFit="1" customWidth="1"/>
    <col min="11050" max="11050" width="0.85546875" customWidth="1"/>
    <col min="11051" max="11051" width="3" customWidth="1"/>
    <col min="11052" max="11052" width="1" customWidth="1"/>
    <col min="11265" max="11265" width="21.28515625" bestFit="1" customWidth="1"/>
    <col min="11266" max="11297" width="2.85546875" customWidth="1"/>
    <col min="11298" max="11298" width="1.42578125" customWidth="1"/>
    <col min="11299" max="11304" width="3" customWidth="1"/>
    <col min="11305" max="11305" width="3.85546875" bestFit="1" customWidth="1"/>
    <col min="11306" max="11306" width="0.85546875" customWidth="1"/>
    <col min="11307" max="11307" width="3" customWidth="1"/>
    <col min="11308" max="11308" width="1" customWidth="1"/>
    <col min="11521" max="11521" width="21.28515625" bestFit="1" customWidth="1"/>
    <col min="11522" max="11553" width="2.85546875" customWidth="1"/>
    <col min="11554" max="11554" width="1.42578125" customWidth="1"/>
    <col min="11555" max="11560" width="3" customWidth="1"/>
    <col min="11561" max="11561" width="3.85546875" bestFit="1" customWidth="1"/>
    <col min="11562" max="11562" width="0.85546875" customWidth="1"/>
    <col min="11563" max="11563" width="3" customWidth="1"/>
    <col min="11564" max="11564" width="1" customWidth="1"/>
    <col min="11777" max="11777" width="21.28515625" bestFit="1" customWidth="1"/>
    <col min="11778" max="11809" width="2.85546875" customWidth="1"/>
    <col min="11810" max="11810" width="1.42578125" customWidth="1"/>
    <col min="11811" max="11816" width="3" customWidth="1"/>
    <col min="11817" max="11817" width="3.85546875" bestFit="1" customWidth="1"/>
    <col min="11818" max="11818" width="0.85546875" customWidth="1"/>
    <col min="11819" max="11819" width="3" customWidth="1"/>
    <col min="11820" max="11820" width="1" customWidth="1"/>
    <col min="12033" max="12033" width="21.28515625" bestFit="1" customWidth="1"/>
    <col min="12034" max="12065" width="2.85546875" customWidth="1"/>
    <col min="12066" max="12066" width="1.42578125" customWidth="1"/>
    <col min="12067" max="12072" width="3" customWidth="1"/>
    <col min="12073" max="12073" width="3.85546875" bestFit="1" customWidth="1"/>
    <col min="12074" max="12074" width="0.85546875" customWidth="1"/>
    <col min="12075" max="12075" width="3" customWidth="1"/>
    <col min="12076" max="12076" width="1" customWidth="1"/>
    <col min="12289" max="12289" width="21.28515625" bestFit="1" customWidth="1"/>
    <col min="12290" max="12321" width="2.85546875" customWidth="1"/>
    <col min="12322" max="12322" width="1.42578125" customWidth="1"/>
    <col min="12323" max="12328" width="3" customWidth="1"/>
    <col min="12329" max="12329" width="3.85546875" bestFit="1" customWidth="1"/>
    <col min="12330" max="12330" width="0.85546875" customWidth="1"/>
    <col min="12331" max="12331" width="3" customWidth="1"/>
    <col min="12332" max="12332" width="1" customWidth="1"/>
    <col min="12545" max="12545" width="21.28515625" bestFit="1" customWidth="1"/>
    <col min="12546" max="12577" width="2.85546875" customWidth="1"/>
    <col min="12578" max="12578" width="1.42578125" customWidth="1"/>
    <col min="12579" max="12584" width="3" customWidth="1"/>
    <col min="12585" max="12585" width="3.85546875" bestFit="1" customWidth="1"/>
    <col min="12586" max="12586" width="0.85546875" customWidth="1"/>
    <col min="12587" max="12587" width="3" customWidth="1"/>
    <col min="12588" max="12588" width="1" customWidth="1"/>
    <col min="12801" max="12801" width="21.28515625" bestFit="1" customWidth="1"/>
    <col min="12802" max="12833" width="2.85546875" customWidth="1"/>
    <col min="12834" max="12834" width="1.42578125" customWidth="1"/>
    <col min="12835" max="12840" width="3" customWidth="1"/>
    <col min="12841" max="12841" width="3.85546875" bestFit="1" customWidth="1"/>
    <col min="12842" max="12842" width="0.85546875" customWidth="1"/>
    <col min="12843" max="12843" width="3" customWidth="1"/>
    <col min="12844" max="12844" width="1" customWidth="1"/>
    <col min="13057" max="13057" width="21.28515625" bestFit="1" customWidth="1"/>
    <col min="13058" max="13089" width="2.85546875" customWidth="1"/>
    <col min="13090" max="13090" width="1.42578125" customWidth="1"/>
    <col min="13091" max="13096" width="3" customWidth="1"/>
    <col min="13097" max="13097" width="3.85546875" bestFit="1" customWidth="1"/>
    <col min="13098" max="13098" width="0.85546875" customWidth="1"/>
    <col min="13099" max="13099" width="3" customWidth="1"/>
    <col min="13100" max="13100" width="1" customWidth="1"/>
    <col min="13313" max="13313" width="21.28515625" bestFit="1" customWidth="1"/>
    <col min="13314" max="13345" width="2.85546875" customWidth="1"/>
    <col min="13346" max="13346" width="1.42578125" customWidth="1"/>
    <col min="13347" max="13352" width="3" customWidth="1"/>
    <col min="13353" max="13353" width="3.85546875" bestFit="1" customWidth="1"/>
    <col min="13354" max="13354" width="0.85546875" customWidth="1"/>
    <col min="13355" max="13355" width="3" customWidth="1"/>
    <col min="13356" max="13356" width="1" customWidth="1"/>
    <col min="13569" max="13569" width="21.28515625" bestFit="1" customWidth="1"/>
    <col min="13570" max="13601" width="2.85546875" customWidth="1"/>
    <col min="13602" max="13602" width="1.42578125" customWidth="1"/>
    <col min="13603" max="13608" width="3" customWidth="1"/>
    <col min="13609" max="13609" width="3.85546875" bestFit="1" customWidth="1"/>
    <col min="13610" max="13610" width="0.85546875" customWidth="1"/>
    <col min="13611" max="13611" width="3" customWidth="1"/>
    <col min="13612" max="13612" width="1" customWidth="1"/>
    <col min="13825" max="13825" width="21.28515625" bestFit="1" customWidth="1"/>
    <col min="13826" max="13857" width="2.85546875" customWidth="1"/>
    <col min="13858" max="13858" width="1.42578125" customWidth="1"/>
    <col min="13859" max="13864" width="3" customWidth="1"/>
    <col min="13865" max="13865" width="3.85546875" bestFit="1" customWidth="1"/>
    <col min="13866" max="13866" width="0.85546875" customWidth="1"/>
    <col min="13867" max="13867" width="3" customWidth="1"/>
    <col min="13868" max="13868" width="1" customWidth="1"/>
    <col min="14081" max="14081" width="21.28515625" bestFit="1" customWidth="1"/>
    <col min="14082" max="14113" width="2.85546875" customWidth="1"/>
    <col min="14114" max="14114" width="1.42578125" customWidth="1"/>
    <col min="14115" max="14120" width="3" customWidth="1"/>
    <col min="14121" max="14121" width="3.85546875" bestFit="1" customWidth="1"/>
    <col min="14122" max="14122" width="0.85546875" customWidth="1"/>
    <col min="14123" max="14123" width="3" customWidth="1"/>
    <col min="14124" max="14124" width="1" customWidth="1"/>
    <col min="14337" max="14337" width="21.28515625" bestFit="1" customWidth="1"/>
    <col min="14338" max="14369" width="2.85546875" customWidth="1"/>
    <col min="14370" max="14370" width="1.42578125" customWidth="1"/>
    <col min="14371" max="14376" width="3" customWidth="1"/>
    <col min="14377" max="14377" width="3.85546875" bestFit="1" customWidth="1"/>
    <col min="14378" max="14378" width="0.85546875" customWidth="1"/>
    <col min="14379" max="14379" width="3" customWidth="1"/>
    <col min="14380" max="14380" width="1" customWidth="1"/>
    <col min="14593" max="14593" width="21.28515625" bestFit="1" customWidth="1"/>
    <col min="14594" max="14625" width="2.85546875" customWidth="1"/>
    <col min="14626" max="14626" width="1.42578125" customWidth="1"/>
    <col min="14627" max="14632" width="3" customWidth="1"/>
    <col min="14633" max="14633" width="3.85546875" bestFit="1" customWidth="1"/>
    <col min="14634" max="14634" width="0.85546875" customWidth="1"/>
    <col min="14635" max="14635" width="3" customWidth="1"/>
    <col min="14636" max="14636" width="1" customWidth="1"/>
    <col min="14849" max="14849" width="21.28515625" bestFit="1" customWidth="1"/>
    <col min="14850" max="14881" width="2.85546875" customWidth="1"/>
    <col min="14882" max="14882" width="1.42578125" customWidth="1"/>
    <col min="14883" max="14888" width="3" customWidth="1"/>
    <col min="14889" max="14889" width="3.85546875" bestFit="1" customWidth="1"/>
    <col min="14890" max="14890" width="0.85546875" customWidth="1"/>
    <col min="14891" max="14891" width="3" customWidth="1"/>
    <col min="14892" max="14892" width="1" customWidth="1"/>
    <col min="15105" max="15105" width="21.28515625" bestFit="1" customWidth="1"/>
    <col min="15106" max="15137" width="2.85546875" customWidth="1"/>
    <col min="15138" max="15138" width="1.42578125" customWidth="1"/>
    <col min="15139" max="15144" width="3" customWidth="1"/>
    <col min="15145" max="15145" width="3.85546875" bestFit="1" customWidth="1"/>
    <col min="15146" max="15146" width="0.85546875" customWidth="1"/>
    <col min="15147" max="15147" width="3" customWidth="1"/>
    <col min="15148" max="15148" width="1" customWidth="1"/>
    <col min="15361" max="15361" width="21.28515625" bestFit="1" customWidth="1"/>
    <col min="15362" max="15393" width="2.85546875" customWidth="1"/>
    <col min="15394" max="15394" width="1.42578125" customWidth="1"/>
    <col min="15395" max="15400" width="3" customWidth="1"/>
    <col min="15401" max="15401" width="3.85546875" bestFit="1" customWidth="1"/>
    <col min="15402" max="15402" width="0.85546875" customWidth="1"/>
    <col min="15403" max="15403" width="3" customWidth="1"/>
    <col min="15404" max="15404" width="1" customWidth="1"/>
    <col min="15617" max="15617" width="21.28515625" bestFit="1" customWidth="1"/>
    <col min="15618" max="15649" width="2.85546875" customWidth="1"/>
    <col min="15650" max="15650" width="1.42578125" customWidth="1"/>
    <col min="15651" max="15656" width="3" customWidth="1"/>
    <col min="15657" max="15657" width="3.85546875" bestFit="1" customWidth="1"/>
    <col min="15658" max="15658" width="0.85546875" customWidth="1"/>
    <col min="15659" max="15659" width="3" customWidth="1"/>
    <col min="15660" max="15660" width="1" customWidth="1"/>
    <col min="15873" max="15873" width="21.28515625" bestFit="1" customWidth="1"/>
    <col min="15874" max="15905" width="2.85546875" customWidth="1"/>
    <col min="15906" max="15906" width="1.42578125" customWidth="1"/>
    <col min="15907" max="15912" width="3" customWidth="1"/>
    <col min="15913" max="15913" width="3.85546875" bestFit="1" customWidth="1"/>
    <col min="15914" max="15914" width="0.85546875" customWidth="1"/>
    <col min="15915" max="15915" width="3" customWidth="1"/>
    <col min="15916" max="15916" width="1" customWidth="1"/>
    <col min="16129" max="16129" width="21.28515625" bestFit="1" customWidth="1"/>
    <col min="16130" max="16161" width="2.85546875" customWidth="1"/>
    <col min="16162" max="16162" width="1.42578125" customWidth="1"/>
    <col min="16163" max="16168" width="3" customWidth="1"/>
    <col min="16169" max="16169" width="3.85546875" bestFit="1" customWidth="1"/>
    <col min="16170" max="16170" width="0.85546875" customWidth="1"/>
    <col min="16171" max="16171" width="3" customWidth="1"/>
    <col min="16172" max="16172" width="1" customWidth="1"/>
  </cols>
  <sheetData>
    <row r="1" spans="1:46" ht="16.5" thickBot="1" x14ac:dyDescent="0.3">
      <c r="A1" s="6" t="s">
        <v>43</v>
      </c>
      <c r="AI1" s="7">
        <v>42827</v>
      </c>
      <c r="AJ1" s="8"/>
      <c r="AK1" s="8"/>
      <c r="AL1" s="8"/>
      <c r="AM1" s="8"/>
      <c r="AN1" s="8"/>
      <c r="AO1" s="8"/>
      <c r="AQ1" s="9"/>
      <c r="AR1" s="10"/>
    </row>
    <row r="2" spans="1:46" ht="33.75" customHeight="1" thickTop="1" thickBot="1" x14ac:dyDescent="0.3">
      <c r="A2" s="11" t="s">
        <v>44</v>
      </c>
      <c r="B2" s="12" t="str">
        <f>(A3)</f>
        <v>Bottyán Zoltán</v>
      </c>
      <c r="C2" s="13"/>
      <c r="D2" s="12"/>
      <c r="E2" s="12"/>
      <c r="F2" s="14" t="str">
        <f>(A4)</f>
        <v>Szili Balázs</v>
      </c>
      <c r="G2" s="12"/>
      <c r="H2" s="12"/>
      <c r="I2" s="12"/>
      <c r="J2" s="14" t="str">
        <f>(A5)</f>
        <v>Simon Ferenc</v>
      </c>
      <c r="K2" s="12"/>
      <c r="L2" s="12"/>
      <c r="M2" s="12"/>
      <c r="N2" s="14" t="str">
        <f>(A6)</f>
        <v>Moldovan Károly</v>
      </c>
      <c r="O2" s="12"/>
      <c r="P2" s="12"/>
      <c r="Q2" s="12"/>
      <c r="R2" s="14" t="str">
        <f>(A7)</f>
        <v>Serák György</v>
      </c>
      <c r="S2" s="12"/>
      <c r="T2" s="12"/>
      <c r="U2" s="12"/>
      <c r="V2" s="14" t="str">
        <f>(A8)</f>
        <v>Kondor Gábor</v>
      </c>
      <c r="W2" s="12"/>
      <c r="X2" s="12"/>
      <c r="Y2" s="12"/>
      <c r="Z2" s="14" t="str">
        <f>(A9)</f>
        <v>Szirtes András</v>
      </c>
      <c r="AA2" s="12"/>
      <c r="AB2" s="12"/>
      <c r="AC2" s="12"/>
      <c r="AD2" s="14" t="str">
        <f>(A10)</f>
        <v>Theodos Sándor</v>
      </c>
      <c r="AE2" s="12"/>
      <c r="AF2" s="12"/>
      <c r="AG2" s="12"/>
      <c r="AH2" s="15"/>
      <c r="AI2" s="16" t="s">
        <v>45</v>
      </c>
      <c r="AJ2" s="17" t="s">
        <v>46</v>
      </c>
      <c r="AK2" s="17" t="s">
        <v>47</v>
      </c>
      <c r="AL2" s="17" t="s">
        <v>48</v>
      </c>
      <c r="AM2" s="18" t="s">
        <v>49</v>
      </c>
      <c r="AN2" s="18" t="s">
        <v>50</v>
      </c>
      <c r="AO2" s="19" t="s">
        <v>51</v>
      </c>
      <c r="AP2" s="20"/>
      <c r="AQ2" s="21" t="s">
        <v>52</v>
      </c>
      <c r="AR2" s="22"/>
      <c r="AS2" s="23" t="s">
        <v>53</v>
      </c>
    </row>
    <row r="3" spans="1:46" ht="16.5" thickTop="1" x14ac:dyDescent="0.25">
      <c r="A3" s="5" t="s">
        <v>30</v>
      </c>
      <c r="B3" s="24"/>
      <c r="C3" s="25"/>
      <c r="D3" s="25"/>
      <c r="E3" s="25"/>
      <c r="F3" s="26">
        <v>7</v>
      </c>
      <c r="G3" s="27">
        <f>(N42)</f>
        <v>2</v>
      </c>
      <c r="H3" s="27">
        <f>(P42)</f>
        <v>2</v>
      </c>
      <c r="I3" s="28" t="str">
        <f>IF(G3=".","-",IF(G3&gt;H3,"g",IF(G3=H3,"d","v")))</f>
        <v>d</v>
      </c>
      <c r="J3" s="26">
        <v>6</v>
      </c>
      <c r="K3" s="29">
        <f>(N37)</f>
        <v>0</v>
      </c>
      <c r="L3" s="29">
        <f>(P37)</f>
        <v>1</v>
      </c>
      <c r="M3" s="28" t="str">
        <f>IF(K3=".","-",IF(K3&gt;L3,"g",IF(K3=L3,"d","v")))</f>
        <v>v</v>
      </c>
      <c r="N3" s="26">
        <v>5</v>
      </c>
      <c r="O3" s="29">
        <f>(N32)</f>
        <v>1</v>
      </c>
      <c r="P3" s="29">
        <f>(P32)</f>
        <v>1</v>
      </c>
      <c r="Q3" s="28" t="str">
        <f>IF(O3=".","-",IF(O3&gt;P3,"g",IF(O3=P3,"d","v")))</f>
        <v>d</v>
      </c>
      <c r="R3" s="26">
        <v>4</v>
      </c>
      <c r="S3" s="29">
        <f>(N27)</f>
        <v>1</v>
      </c>
      <c r="T3" s="29">
        <f>(P27)</f>
        <v>0</v>
      </c>
      <c r="U3" s="28" t="str">
        <f>IF(S3=".","-",IF(S3&gt;T3,"g",IF(S3=T3,"d","v")))</f>
        <v>g</v>
      </c>
      <c r="V3" s="26">
        <v>3</v>
      </c>
      <c r="W3" s="29">
        <f>(N22)</f>
        <v>1</v>
      </c>
      <c r="X3" s="29">
        <f>(P22)</f>
        <v>1</v>
      </c>
      <c r="Y3" s="28" t="str">
        <f>IF(W3=".","-",IF(W3&gt;X3,"g",IF(W3=X3,"d","v")))</f>
        <v>d</v>
      </c>
      <c r="Z3" s="26">
        <v>2</v>
      </c>
      <c r="AA3" s="29">
        <f>(N17)</f>
        <v>3</v>
      </c>
      <c r="AB3" s="29">
        <f>(P17)</f>
        <v>1</v>
      </c>
      <c r="AC3" s="28" t="str">
        <f t="shared" ref="AC3:AC8" si="0">IF(AA3=".","-",IF(AA3&gt;AB3,"g",IF(AA3=AB3,"d","v")))</f>
        <v>g</v>
      </c>
      <c r="AD3" s="26">
        <v>1</v>
      </c>
      <c r="AE3" s="29">
        <f>(N12)</f>
        <v>2</v>
      </c>
      <c r="AF3" s="29">
        <f>(P12)</f>
        <v>0</v>
      </c>
      <c r="AG3" s="28" t="str">
        <f t="shared" ref="AG3:AG9" si="1">IF(AE3=".","-",IF(AE3&gt;AF3,"g",IF(AE3=AF3,"d","v")))</f>
        <v>g</v>
      </c>
      <c r="AH3" s="30"/>
      <c r="AI3" s="31">
        <f t="shared" ref="AI3:AI10" si="2">SUM(AJ3:AL3)</f>
        <v>7</v>
      </c>
      <c r="AJ3" s="32">
        <f t="shared" ref="AJ3:AJ10" si="3">COUNTIF(B3:AG3,"g")</f>
        <v>3</v>
      </c>
      <c r="AK3" s="32">
        <f t="shared" ref="AK3:AK10" si="4">COUNTIF(B3:AG3,"d")</f>
        <v>3</v>
      </c>
      <c r="AL3" s="32">
        <f t="shared" ref="AL3:AL10" si="5">COUNTIF(B3:AG3,"v")</f>
        <v>1</v>
      </c>
      <c r="AM3" s="33">
        <f>SUM(IF(G3&lt;&gt;".",G3)+IF(K3&lt;&gt;".",K3)+IF(O3&lt;&gt;".",O3)+IF(S3&lt;&gt;".",S3)+IF(W3&lt;&gt;".",W3)+IF(AA3&lt;&gt;".",AA3)+IF(AE3&lt;&gt;".",AE3))</f>
        <v>10</v>
      </c>
      <c r="AN3" s="33">
        <f>SUM(IF(H3&lt;&gt;".",H3)+IF(L3&lt;&gt;".",L3)+IF(P3&lt;&gt;".",P3)+IF(T3&lt;&gt;".",T3)+IF(X3&lt;&gt;".",X3)+IF(AB3&lt;&gt;".",AB3)+IF(AF3&lt;&gt;".",AF3))</f>
        <v>6</v>
      </c>
      <c r="AO3" s="34">
        <f t="shared" ref="AO3:AO10" si="6">SUM(AJ3*3+AK3*1)</f>
        <v>12</v>
      </c>
      <c r="AP3" s="35"/>
      <c r="AQ3" s="36">
        <f t="shared" ref="AQ3:AQ10" si="7">RANK(AO3,$AO$3:$AO$10,0)</f>
        <v>2</v>
      </c>
      <c r="AR3" s="37"/>
      <c r="AS3" s="38">
        <f t="shared" ref="AS3:AS10" si="8">SUM(AM3-AN3)</f>
        <v>4</v>
      </c>
      <c r="AT3">
        <v>9</v>
      </c>
    </row>
    <row r="4" spans="1:46" ht="15.75" x14ac:dyDescent="0.25">
      <c r="A4" s="2" t="s">
        <v>8</v>
      </c>
      <c r="B4" s="39">
        <v>7</v>
      </c>
      <c r="C4" s="27">
        <f>(P42)</f>
        <v>2</v>
      </c>
      <c r="D4" s="27">
        <f>(N42)</f>
        <v>2</v>
      </c>
      <c r="E4" s="40" t="str">
        <f t="shared" ref="E4:E10" si="9">IF(C4=".","-",IF(C4&gt;D4,"g",IF(C4=D4,"d","v")))</f>
        <v>d</v>
      </c>
      <c r="F4" s="41"/>
      <c r="G4" s="42"/>
      <c r="H4" s="42"/>
      <c r="I4" s="42"/>
      <c r="J4" s="39">
        <v>5</v>
      </c>
      <c r="K4" s="27">
        <f>(N33)</f>
        <v>7</v>
      </c>
      <c r="L4" s="27">
        <f>(P33)</f>
        <v>0</v>
      </c>
      <c r="M4" s="40" t="str">
        <f>IF(K4=".","-",IF(K4&gt;L4,"g",IF(K4=L4,"d","v")))</f>
        <v>g</v>
      </c>
      <c r="N4" s="39">
        <v>4</v>
      </c>
      <c r="O4" s="27">
        <f>(N28)</f>
        <v>3</v>
      </c>
      <c r="P4" s="27">
        <f>(P28)</f>
        <v>0</v>
      </c>
      <c r="Q4" s="40" t="str">
        <f>IF(O4=".","-",IF(O4&gt;P4,"g",IF(O4=P4,"d","v")))</f>
        <v>g</v>
      </c>
      <c r="R4" s="39">
        <v>3</v>
      </c>
      <c r="S4" s="27">
        <f>(N23)</f>
        <v>4</v>
      </c>
      <c r="T4" s="27">
        <f>(P23)</f>
        <v>0</v>
      </c>
      <c r="U4" s="40" t="str">
        <f>IF(S4=".","-",IF(S4&gt;T4,"g",IF(S4=T4,"d","v")))</f>
        <v>g</v>
      </c>
      <c r="V4" s="39">
        <v>2</v>
      </c>
      <c r="W4" s="27">
        <f>(N18)</f>
        <v>3</v>
      </c>
      <c r="X4" s="27">
        <f>(P18)</f>
        <v>0</v>
      </c>
      <c r="Y4" s="40" t="str">
        <f>IF(W4=".","-",IF(W4&gt;X4,"g",IF(W4=X4,"d","v")))</f>
        <v>g</v>
      </c>
      <c r="Z4" s="39">
        <v>1</v>
      </c>
      <c r="AA4" s="27">
        <f>(N13)</f>
        <v>6</v>
      </c>
      <c r="AB4" s="27">
        <f>(P13)</f>
        <v>1</v>
      </c>
      <c r="AC4" s="40" t="str">
        <f t="shared" si="0"/>
        <v>g</v>
      </c>
      <c r="AD4" s="39">
        <v>6</v>
      </c>
      <c r="AE4" s="27">
        <f>(N38)</f>
        <v>2</v>
      </c>
      <c r="AF4" s="27">
        <f>(P38)</f>
        <v>0</v>
      </c>
      <c r="AG4" s="40" t="str">
        <f t="shared" si="1"/>
        <v>g</v>
      </c>
      <c r="AH4" s="43"/>
      <c r="AI4" s="44">
        <f t="shared" si="2"/>
        <v>7</v>
      </c>
      <c r="AJ4" s="45">
        <f t="shared" si="3"/>
        <v>6</v>
      </c>
      <c r="AK4" s="45">
        <f t="shared" si="4"/>
        <v>1</v>
      </c>
      <c r="AL4" s="45">
        <f t="shared" si="5"/>
        <v>0</v>
      </c>
      <c r="AM4" s="33">
        <f>SUM(IF(C4&lt;&gt;".",C4)+IF(K4&lt;&gt;".",K4)+IF(O4&lt;&gt;".",O4)+IF(S4&lt;&gt;".",S4)+IF(W4&lt;&gt;".",W4)+IF(AA4&lt;&gt;".",AA4)+IF(AE4&lt;&gt;".",AE4))</f>
        <v>27</v>
      </c>
      <c r="AN4" s="33">
        <f>SUM(IF(D4&lt;&gt;".",D4)+IF(L4&lt;&gt;".",L4)+IF(P4&lt;&gt;".",P4)+IF(T4&lt;&gt;".",T4)+IF(X4&lt;&gt;".",X4)+IF(AB4&lt;&gt;".",AB4)+IF(AF4&lt;&gt;".",AF4))</f>
        <v>3</v>
      </c>
      <c r="AO4" s="46">
        <f t="shared" si="6"/>
        <v>19</v>
      </c>
      <c r="AP4" s="35"/>
      <c r="AQ4" s="36">
        <f t="shared" si="7"/>
        <v>1</v>
      </c>
      <c r="AR4" s="37"/>
      <c r="AS4" s="38">
        <f t="shared" si="8"/>
        <v>24</v>
      </c>
      <c r="AT4">
        <v>16</v>
      </c>
    </row>
    <row r="5" spans="1:46" ht="15.75" x14ac:dyDescent="0.25">
      <c r="A5" s="91" t="s">
        <v>40</v>
      </c>
      <c r="B5" s="39">
        <v>6</v>
      </c>
      <c r="C5" s="27">
        <f>(P37)</f>
        <v>1</v>
      </c>
      <c r="D5" s="27">
        <f>(N37)</f>
        <v>0</v>
      </c>
      <c r="E5" s="40" t="str">
        <f t="shared" si="9"/>
        <v>g</v>
      </c>
      <c r="F5" s="39">
        <v>5</v>
      </c>
      <c r="G5" s="27">
        <f>(P33)</f>
        <v>0</v>
      </c>
      <c r="H5" s="27">
        <f>(N33)</f>
        <v>7</v>
      </c>
      <c r="I5" s="40" t="str">
        <f t="shared" ref="I5:I10" si="10">IF(G5=".","-",IF(G5&gt;H5,"g",IF(G5=H5,"d","v")))</f>
        <v>v</v>
      </c>
      <c r="J5" s="41"/>
      <c r="K5" s="42"/>
      <c r="L5" s="42"/>
      <c r="M5" s="42"/>
      <c r="N5" s="39">
        <v>3</v>
      </c>
      <c r="O5" s="27">
        <f>(N24)</f>
        <v>1</v>
      </c>
      <c r="P5" s="27">
        <f>(P24)</f>
        <v>1</v>
      </c>
      <c r="Q5" s="40" t="str">
        <f>IF(O5=".","-",IF(O5&gt;P5,"g",IF(O5=P5,"d","v")))</f>
        <v>d</v>
      </c>
      <c r="R5" s="39">
        <v>2</v>
      </c>
      <c r="S5" s="27">
        <f>(N19)</f>
        <v>0</v>
      </c>
      <c r="T5" s="27">
        <f>(P19)</f>
        <v>3</v>
      </c>
      <c r="U5" s="40" t="str">
        <f>IF(S5=".","-",IF(S5&gt;T5,"g",IF(S5=T5,"d","v")))</f>
        <v>v</v>
      </c>
      <c r="V5" s="39">
        <v>1</v>
      </c>
      <c r="W5" s="27">
        <f>(N14)</f>
        <v>0</v>
      </c>
      <c r="X5" s="27">
        <f>(P14)</f>
        <v>0</v>
      </c>
      <c r="Y5" s="40" t="str">
        <f>IF(W5=".","-",IF(W5&gt;X5,"g",IF(W5=X5,"d","v")))</f>
        <v>d</v>
      </c>
      <c r="Z5" s="39">
        <v>7</v>
      </c>
      <c r="AA5" s="27">
        <f>(N43)</f>
        <v>1</v>
      </c>
      <c r="AB5" s="27">
        <f>(P43)</f>
        <v>1</v>
      </c>
      <c r="AC5" s="40" t="str">
        <f t="shared" si="0"/>
        <v>d</v>
      </c>
      <c r="AD5" s="39">
        <v>4</v>
      </c>
      <c r="AE5" s="27">
        <f>(N29)</f>
        <v>1</v>
      </c>
      <c r="AF5" s="27">
        <f>(P29)</f>
        <v>0</v>
      </c>
      <c r="AG5" s="40" t="str">
        <f t="shared" si="1"/>
        <v>g</v>
      </c>
      <c r="AH5" s="43"/>
      <c r="AI5" s="44">
        <f t="shared" si="2"/>
        <v>7</v>
      </c>
      <c r="AJ5" s="45">
        <f t="shared" si="3"/>
        <v>2</v>
      </c>
      <c r="AK5" s="45">
        <f t="shared" si="4"/>
        <v>3</v>
      </c>
      <c r="AL5" s="45">
        <f t="shared" si="5"/>
        <v>2</v>
      </c>
      <c r="AM5" s="33">
        <f>SUM(IF(C5&lt;&gt;".",C5)+IF(G5&lt;&gt;".",G5)+IF(O5&lt;&gt;".",O5)+IF(S5&lt;&gt;".",S5)+IF(W5&lt;&gt;".",W5)+IF(AA5&lt;&gt;".",AA5)+IF(AE5&lt;&gt;".",AE5))</f>
        <v>4</v>
      </c>
      <c r="AN5" s="33">
        <f>SUM(IF(D5&lt;&gt;".",D5)+IF(H5&lt;&gt;".",H5)+IF(P5&lt;&gt;".",P5)+IF(T5&lt;&gt;".",T5)+IF(X5&lt;&gt;".",X5)+IF(AB5&lt;&gt;".",AB5)+IF(AF5&lt;&gt;".",AF5))</f>
        <v>12</v>
      </c>
      <c r="AO5" s="46">
        <f t="shared" si="6"/>
        <v>9</v>
      </c>
      <c r="AP5" s="35"/>
      <c r="AQ5" s="36">
        <v>4</v>
      </c>
      <c r="AR5" s="37"/>
      <c r="AS5" s="38">
        <f t="shared" si="8"/>
        <v>-8</v>
      </c>
    </row>
    <row r="6" spans="1:46" ht="15.75" x14ac:dyDescent="0.25">
      <c r="A6" s="91" t="s">
        <v>41</v>
      </c>
      <c r="B6" s="39">
        <v>5</v>
      </c>
      <c r="C6" s="27">
        <f>(P32)</f>
        <v>1</v>
      </c>
      <c r="D6" s="27">
        <f>(N32)</f>
        <v>1</v>
      </c>
      <c r="E6" s="40" t="str">
        <f t="shared" si="9"/>
        <v>d</v>
      </c>
      <c r="F6" s="39">
        <v>4</v>
      </c>
      <c r="G6" s="27">
        <f>(P28)</f>
        <v>0</v>
      </c>
      <c r="H6" s="27">
        <f>(N28)</f>
        <v>3</v>
      </c>
      <c r="I6" s="40" t="str">
        <f t="shared" si="10"/>
        <v>v</v>
      </c>
      <c r="J6" s="39">
        <v>3</v>
      </c>
      <c r="K6" s="27">
        <f>(P24)</f>
        <v>1</v>
      </c>
      <c r="L6" s="27">
        <f>(N24)</f>
        <v>1</v>
      </c>
      <c r="M6" s="40" t="str">
        <f>IF(K6=".","-",IF(K6&gt;L6,"g",IF(K6=L6,"d","v")))</f>
        <v>d</v>
      </c>
      <c r="N6" s="41"/>
      <c r="O6" s="42"/>
      <c r="P6" s="42"/>
      <c r="Q6" s="42"/>
      <c r="R6" s="39">
        <v>1</v>
      </c>
      <c r="S6" s="27">
        <f>(N15)</f>
        <v>2</v>
      </c>
      <c r="T6" s="27">
        <f>(P15)</f>
        <v>0</v>
      </c>
      <c r="U6" s="40" t="str">
        <f>IF(S6=".","-",IF(S6&gt;T6,"g",IF(S6=T6,"d","v")))</f>
        <v>g</v>
      </c>
      <c r="V6" s="39">
        <v>7</v>
      </c>
      <c r="W6" s="27">
        <f>(N44)</f>
        <v>1</v>
      </c>
      <c r="X6" s="27">
        <f>(P44)</f>
        <v>2</v>
      </c>
      <c r="Y6" s="40" t="str">
        <f>IF(W6=".","-",IF(W6&gt;X6,"g",IF(W6=X6,"d","v")))</f>
        <v>v</v>
      </c>
      <c r="Z6" s="39">
        <v>6</v>
      </c>
      <c r="AA6" s="27">
        <f>(N39)</f>
        <v>0</v>
      </c>
      <c r="AB6" s="27">
        <f>(P39)</f>
        <v>0</v>
      </c>
      <c r="AC6" s="40" t="str">
        <f t="shared" si="0"/>
        <v>d</v>
      </c>
      <c r="AD6" s="39">
        <v>2</v>
      </c>
      <c r="AE6" s="27">
        <f>(N20)</f>
        <v>1</v>
      </c>
      <c r="AF6" s="27">
        <f>(P20)</f>
        <v>1</v>
      </c>
      <c r="AG6" s="40" t="str">
        <f t="shared" si="1"/>
        <v>d</v>
      </c>
      <c r="AH6" s="43"/>
      <c r="AI6" s="44">
        <f t="shared" si="2"/>
        <v>7</v>
      </c>
      <c r="AJ6" s="45">
        <f t="shared" si="3"/>
        <v>1</v>
      </c>
      <c r="AK6" s="45">
        <f t="shared" si="4"/>
        <v>4</v>
      </c>
      <c r="AL6" s="45">
        <f t="shared" si="5"/>
        <v>2</v>
      </c>
      <c r="AM6" s="33">
        <f>SUM(IF(C6&lt;&gt;".",C6)+IF(G6&lt;&gt;".",G6)+IF(K6&lt;&gt;".",K6)+IF(S6&lt;&gt;".",S6)+IF(W6&lt;&gt;".",W6)+IF(AA6&lt;&gt;".",AA6)+IF(AE6&lt;&gt;".",AE6))</f>
        <v>6</v>
      </c>
      <c r="AN6" s="33">
        <f>SUM(IF(D6&lt;&gt;".",D6)+IF(H6&lt;&gt;".",H6)+IF(L6&lt;&gt;".",L6)+IF(T6&lt;&gt;".",T6)+IF(X6&lt;&gt;".",X6)+IF(AB6&lt;&gt;".",AB6)+IF(AF6&lt;&gt;".",AF6))</f>
        <v>8</v>
      </c>
      <c r="AO6" s="46">
        <f t="shared" si="6"/>
        <v>7</v>
      </c>
      <c r="AP6" s="35"/>
      <c r="AQ6" s="36">
        <f t="shared" si="7"/>
        <v>7</v>
      </c>
      <c r="AR6" s="37"/>
      <c r="AS6" s="38">
        <f t="shared" si="8"/>
        <v>-2</v>
      </c>
    </row>
    <row r="7" spans="1:46" ht="15.75" x14ac:dyDescent="0.25">
      <c r="A7" s="90" t="s">
        <v>12</v>
      </c>
      <c r="B7" s="39">
        <v>4</v>
      </c>
      <c r="C7" s="27">
        <f>(P27)</f>
        <v>0</v>
      </c>
      <c r="D7" s="27">
        <f>(N27)</f>
        <v>1</v>
      </c>
      <c r="E7" s="40" t="str">
        <f t="shared" si="9"/>
        <v>v</v>
      </c>
      <c r="F7" s="39">
        <v>3</v>
      </c>
      <c r="G7" s="27">
        <f>(P23)</f>
        <v>0</v>
      </c>
      <c r="H7" s="27">
        <f>(N23)</f>
        <v>4</v>
      </c>
      <c r="I7" s="40" t="str">
        <f t="shared" si="10"/>
        <v>v</v>
      </c>
      <c r="J7" s="39">
        <v>2</v>
      </c>
      <c r="K7" s="27">
        <f>(P19)</f>
        <v>3</v>
      </c>
      <c r="L7" s="27">
        <f>(N19)</f>
        <v>0</v>
      </c>
      <c r="M7" s="40" t="str">
        <f>IF(K7=".","-",IF(K7&gt;L7,"g",IF(K7=L7,"d","v")))</f>
        <v>g</v>
      </c>
      <c r="N7" s="39">
        <v>1</v>
      </c>
      <c r="O7" s="27">
        <f>(P15)</f>
        <v>0</v>
      </c>
      <c r="P7" s="27">
        <f>(N15)</f>
        <v>2</v>
      </c>
      <c r="Q7" s="40" t="str">
        <f>IF(O7=".","-",IF(O7&gt;P7,"g",IF(O7=P7,"d","v")))</f>
        <v>v</v>
      </c>
      <c r="R7" s="41"/>
      <c r="S7" s="42"/>
      <c r="T7" s="42"/>
      <c r="U7" s="42"/>
      <c r="V7" s="39">
        <v>6</v>
      </c>
      <c r="W7" s="27">
        <f>(N40)</f>
        <v>0</v>
      </c>
      <c r="X7" s="27">
        <f>(P40)</f>
        <v>0</v>
      </c>
      <c r="Y7" s="40" t="str">
        <f>IF(W7=".","-",IF(W7&gt;X7,"g",IF(W7=X7,"d","v")))</f>
        <v>d</v>
      </c>
      <c r="Z7" s="39">
        <v>5</v>
      </c>
      <c r="AA7" s="27">
        <f>(N34)</f>
        <v>1</v>
      </c>
      <c r="AB7" s="27">
        <f>(P34)</f>
        <v>0</v>
      </c>
      <c r="AC7" s="40" t="str">
        <f t="shared" si="0"/>
        <v>g</v>
      </c>
      <c r="AD7" s="39">
        <v>7</v>
      </c>
      <c r="AE7" s="27">
        <f>(N45)</f>
        <v>1</v>
      </c>
      <c r="AF7" s="27">
        <f>(P45)</f>
        <v>1</v>
      </c>
      <c r="AG7" s="40" t="str">
        <f t="shared" si="1"/>
        <v>d</v>
      </c>
      <c r="AH7" s="43"/>
      <c r="AI7" s="44">
        <f t="shared" si="2"/>
        <v>7</v>
      </c>
      <c r="AJ7" s="45">
        <f t="shared" si="3"/>
        <v>2</v>
      </c>
      <c r="AK7" s="45">
        <f t="shared" si="4"/>
        <v>2</v>
      </c>
      <c r="AL7" s="45">
        <f t="shared" si="5"/>
        <v>3</v>
      </c>
      <c r="AM7" s="33">
        <f>SUM(IF(C7&lt;&gt;".",C7)+IF(G7&lt;&gt;".",G7)+IF(K7&lt;&gt;".",K7)+IF(O7&lt;&gt;".",O7)+IF(W7&lt;&gt;".",W7)+IF(AA7&lt;&gt;".",AA7)+IF(AE7&lt;&gt;".",AE7))</f>
        <v>5</v>
      </c>
      <c r="AN7" s="33">
        <f>SUM(IF(D7&lt;&gt;".",D7)+IF(H7&lt;&gt;".",H7)+IF(L7&lt;&gt;".",L7)+IF(P7&lt;&gt;".",P7)+IF(X7&lt;&gt;".",X7)+IF(AB7&lt;&gt;".",AB7)+IF(AF7&lt;&gt;".",AF7))</f>
        <v>8</v>
      </c>
      <c r="AO7" s="46">
        <f t="shared" si="6"/>
        <v>8</v>
      </c>
      <c r="AP7" s="35"/>
      <c r="AQ7" s="36">
        <f t="shared" si="7"/>
        <v>5</v>
      </c>
      <c r="AR7" s="37"/>
      <c r="AS7" s="38">
        <f t="shared" si="8"/>
        <v>-3</v>
      </c>
    </row>
    <row r="8" spans="1:46" ht="15.75" x14ac:dyDescent="0.25">
      <c r="A8" s="94" t="s">
        <v>18</v>
      </c>
      <c r="B8" s="39">
        <v>3</v>
      </c>
      <c r="C8" s="27">
        <f>(P22)</f>
        <v>1</v>
      </c>
      <c r="D8" s="27">
        <f>(N22)</f>
        <v>1</v>
      </c>
      <c r="E8" s="40" t="str">
        <f t="shared" si="9"/>
        <v>d</v>
      </c>
      <c r="F8" s="39">
        <v>2</v>
      </c>
      <c r="G8" s="27">
        <f>(P18)</f>
        <v>0</v>
      </c>
      <c r="H8" s="27">
        <f>(N18)</f>
        <v>3</v>
      </c>
      <c r="I8" s="40" t="str">
        <f t="shared" si="10"/>
        <v>v</v>
      </c>
      <c r="J8" s="39">
        <v>1</v>
      </c>
      <c r="K8" s="27">
        <f>(P14)</f>
        <v>0</v>
      </c>
      <c r="L8" s="27">
        <f>(N14)</f>
        <v>0</v>
      </c>
      <c r="M8" s="40" t="str">
        <f>IF(K8=".","-",IF(K8&gt;L8,"g",IF(K8=L8,"d","v")))</f>
        <v>d</v>
      </c>
      <c r="N8" s="39">
        <v>7</v>
      </c>
      <c r="O8" s="27">
        <f>(P44)</f>
        <v>2</v>
      </c>
      <c r="P8" s="27">
        <f>(N44)</f>
        <v>1</v>
      </c>
      <c r="Q8" s="40" t="str">
        <f>IF(O8=".","-",IF(O8&gt;P8,"g",IF(O8=P8,"d","v")))</f>
        <v>g</v>
      </c>
      <c r="R8" s="39">
        <v>6</v>
      </c>
      <c r="S8" s="27">
        <f>(P40)</f>
        <v>0</v>
      </c>
      <c r="T8" s="27">
        <f>(N40)</f>
        <v>0</v>
      </c>
      <c r="U8" s="40" t="str">
        <f>IF(S8=".","-",IF(S8&gt;T8,"g",IF(S8=T8,"d","v")))</f>
        <v>d</v>
      </c>
      <c r="V8" s="41"/>
      <c r="W8" s="42"/>
      <c r="X8" s="42"/>
      <c r="Y8" s="42"/>
      <c r="Z8" s="39">
        <v>4</v>
      </c>
      <c r="AA8" s="27">
        <f>(N30)</f>
        <v>1</v>
      </c>
      <c r="AB8" s="27">
        <f>(P30)</f>
        <v>0</v>
      </c>
      <c r="AC8" s="40" t="str">
        <f t="shared" si="0"/>
        <v>g</v>
      </c>
      <c r="AD8" s="39">
        <v>5</v>
      </c>
      <c r="AE8" s="27">
        <f>(N35)</f>
        <v>0</v>
      </c>
      <c r="AF8" s="27">
        <f>(P35)</f>
        <v>1</v>
      </c>
      <c r="AG8" s="40" t="str">
        <f t="shared" si="1"/>
        <v>v</v>
      </c>
      <c r="AH8" s="43"/>
      <c r="AI8" s="44">
        <f t="shared" si="2"/>
        <v>7</v>
      </c>
      <c r="AJ8" s="45">
        <f t="shared" si="3"/>
        <v>2</v>
      </c>
      <c r="AK8" s="45">
        <f t="shared" si="4"/>
        <v>3</v>
      </c>
      <c r="AL8" s="45">
        <f t="shared" si="5"/>
        <v>2</v>
      </c>
      <c r="AM8" s="33">
        <f>SUM(IF(C8&lt;&gt;".",C8)+IF(G8&lt;&gt;".",G8)+IF(K8&lt;&gt;".",K8)+IF(S8&lt;&gt;".",S8)+IF(O8&lt;&gt;".",O8)+IF(AA8&lt;&gt;".",AA8)+IF(AE8&lt;&gt;".",AE8))</f>
        <v>4</v>
      </c>
      <c r="AN8" s="33">
        <f>SUM(IF(D8&lt;&gt;".",D8)+IF(H8&lt;&gt;".",H8)+IF(L8&lt;&gt;".",L8)+IF(T8&lt;&gt;".",T8)+IF(P8&lt;&gt;".",P8)+IF(AB8&lt;&gt;".",AB8)+IF(AF8&lt;&gt;".",AF8))</f>
        <v>6</v>
      </c>
      <c r="AO8" s="46">
        <f t="shared" si="6"/>
        <v>9</v>
      </c>
      <c r="AP8" s="35"/>
      <c r="AQ8" s="36">
        <f t="shared" si="7"/>
        <v>3</v>
      </c>
      <c r="AR8" s="37"/>
      <c r="AS8" s="38">
        <f t="shared" si="8"/>
        <v>-2</v>
      </c>
    </row>
    <row r="9" spans="1:46" ht="15.75" x14ac:dyDescent="0.25">
      <c r="A9" s="96" t="s">
        <v>6</v>
      </c>
      <c r="B9" s="39">
        <v>2</v>
      </c>
      <c r="C9" s="27">
        <f>(P17)</f>
        <v>1</v>
      </c>
      <c r="D9" s="27">
        <f>(N17)</f>
        <v>3</v>
      </c>
      <c r="E9" s="40" t="str">
        <f t="shared" si="9"/>
        <v>v</v>
      </c>
      <c r="F9" s="39">
        <v>1</v>
      </c>
      <c r="G9" s="27">
        <f>(P13)</f>
        <v>1</v>
      </c>
      <c r="H9" s="27">
        <f>(N13)</f>
        <v>6</v>
      </c>
      <c r="I9" s="40" t="str">
        <f t="shared" si="10"/>
        <v>v</v>
      </c>
      <c r="J9" s="39">
        <v>7</v>
      </c>
      <c r="K9" s="27">
        <f>(P43)</f>
        <v>1</v>
      </c>
      <c r="L9" s="27">
        <f>(N43)</f>
        <v>1</v>
      </c>
      <c r="M9" s="40" t="str">
        <f>IF(K9=".","-",IF(K9&gt;L9,"g",IF(K9=L9,"d","v")))</f>
        <v>d</v>
      </c>
      <c r="N9" s="39">
        <v>6</v>
      </c>
      <c r="O9" s="27">
        <f>(P39)</f>
        <v>0</v>
      </c>
      <c r="P9" s="27">
        <f>(N39)</f>
        <v>0</v>
      </c>
      <c r="Q9" s="40" t="str">
        <f>IF(O9=".","-",IF(O9&gt;P9,"g",IF(O9=P9,"d","v")))</f>
        <v>d</v>
      </c>
      <c r="R9" s="39">
        <v>5</v>
      </c>
      <c r="S9" s="27">
        <f>(P34)</f>
        <v>0</v>
      </c>
      <c r="T9" s="27">
        <f>(N34)</f>
        <v>1</v>
      </c>
      <c r="U9" s="40" t="str">
        <f>IF(S9=".","-",IF(S9&gt;T9,"g",IF(S9=T9,"d","v")))</f>
        <v>v</v>
      </c>
      <c r="V9" s="39">
        <v>4</v>
      </c>
      <c r="W9" s="27">
        <f>(P30)</f>
        <v>0</v>
      </c>
      <c r="X9" s="27">
        <f>(N30)</f>
        <v>1</v>
      </c>
      <c r="Y9" s="40" t="str">
        <f>IF(W9=".","-",IF(W9&gt;X9,"g",IF(W9=X9,"d","v")))</f>
        <v>v</v>
      </c>
      <c r="Z9" s="41"/>
      <c r="AA9" s="42"/>
      <c r="AB9" s="42"/>
      <c r="AC9" s="42"/>
      <c r="AD9" s="39">
        <v>3</v>
      </c>
      <c r="AE9" s="27">
        <f>(N25)</f>
        <v>0</v>
      </c>
      <c r="AF9" s="27">
        <f>(P25)</f>
        <v>1</v>
      </c>
      <c r="AG9" s="40" t="str">
        <f t="shared" si="1"/>
        <v>v</v>
      </c>
      <c r="AH9" s="43"/>
      <c r="AI9" s="44">
        <f t="shared" si="2"/>
        <v>7</v>
      </c>
      <c r="AJ9" s="45">
        <f t="shared" si="3"/>
        <v>0</v>
      </c>
      <c r="AK9" s="45">
        <f t="shared" si="4"/>
        <v>2</v>
      </c>
      <c r="AL9" s="45">
        <f t="shared" si="5"/>
        <v>5</v>
      </c>
      <c r="AM9" s="33">
        <f>SUM(IF(C9&lt;&gt;".",C9)+IF(G9&lt;&gt;".",G9)+IF(K9&lt;&gt;".",K9)+IF(S9&lt;&gt;".",S9)+IF(W9&lt;&gt;".",W9)+IF(O9&lt;&gt;".",O9)+IF(AE9&lt;&gt;".",AE9))</f>
        <v>3</v>
      </c>
      <c r="AN9" s="33">
        <f>SUM(IF(D9&lt;&gt;".",D9)+IF(H9&lt;&gt;".",H9)+IF(L9&lt;&gt;".",L9)+IF(T9&lt;&gt;".",T9)+IF(X9&lt;&gt;".",X9)+IF(P9&lt;&gt;".",P9)+IF(AF9&lt;&gt;".",AF9))</f>
        <v>13</v>
      </c>
      <c r="AO9" s="46">
        <f t="shared" si="6"/>
        <v>2</v>
      </c>
      <c r="AP9" s="47"/>
      <c r="AQ9" s="36">
        <f t="shared" si="7"/>
        <v>8</v>
      </c>
      <c r="AR9" s="37"/>
      <c r="AS9" s="38">
        <f t="shared" si="8"/>
        <v>-10</v>
      </c>
    </row>
    <row r="10" spans="1:46" s="59" customFormat="1" ht="16.5" thickBot="1" x14ac:dyDescent="0.3">
      <c r="A10" s="96" t="s">
        <v>11</v>
      </c>
      <c r="B10" s="49">
        <v>1</v>
      </c>
      <c r="C10" s="50">
        <f>(P12)</f>
        <v>0</v>
      </c>
      <c r="D10" s="50">
        <f>(N12)</f>
        <v>2</v>
      </c>
      <c r="E10" s="51" t="str">
        <f t="shared" si="9"/>
        <v>v</v>
      </c>
      <c r="F10" s="49">
        <v>6</v>
      </c>
      <c r="G10" s="50">
        <f>(P38)</f>
        <v>0</v>
      </c>
      <c r="H10" s="50">
        <f>(N38)</f>
        <v>2</v>
      </c>
      <c r="I10" s="51" t="str">
        <f t="shared" si="10"/>
        <v>v</v>
      </c>
      <c r="J10" s="49">
        <v>4</v>
      </c>
      <c r="K10" s="50">
        <f>(P29)</f>
        <v>0</v>
      </c>
      <c r="L10" s="50">
        <f>(N29)</f>
        <v>1</v>
      </c>
      <c r="M10" s="51" t="str">
        <f>IF(K10=".","-",IF(K10&gt;L10,"g",IF(K10=L10,"d","v")))</f>
        <v>v</v>
      </c>
      <c r="N10" s="49">
        <v>2</v>
      </c>
      <c r="O10" s="50">
        <f>(P20)</f>
        <v>1</v>
      </c>
      <c r="P10" s="50">
        <f>(N20)</f>
        <v>1</v>
      </c>
      <c r="Q10" s="51" t="str">
        <f>IF(O10=".","-",IF(O10&gt;P10,"g",IF(O10=P10,"d","v")))</f>
        <v>d</v>
      </c>
      <c r="R10" s="49">
        <v>7</v>
      </c>
      <c r="S10" s="50">
        <f>(P45)</f>
        <v>1</v>
      </c>
      <c r="T10" s="50">
        <f>(N45)</f>
        <v>1</v>
      </c>
      <c r="U10" s="51" t="str">
        <f>IF(S10=".","-",IF(S10&gt;T10,"g",IF(S10=T10,"d","v")))</f>
        <v>d</v>
      </c>
      <c r="V10" s="49">
        <v>5</v>
      </c>
      <c r="W10" s="50">
        <f>(P35)</f>
        <v>1</v>
      </c>
      <c r="X10" s="50">
        <f>(N35)</f>
        <v>0</v>
      </c>
      <c r="Y10" s="51" t="str">
        <f>IF(W10=".","-",IF(W10&gt;X10,"g",IF(W10=X10,"d","v")))</f>
        <v>g</v>
      </c>
      <c r="Z10" s="49">
        <v>3</v>
      </c>
      <c r="AA10" s="50">
        <f>(P25)</f>
        <v>1</v>
      </c>
      <c r="AB10" s="50">
        <f>(N25)</f>
        <v>0</v>
      </c>
      <c r="AC10" s="51" t="str">
        <f>IF(AA10=".","-",IF(AA10&gt;AB10,"g",IF(AA10=AB10,"d","v")))</f>
        <v>g</v>
      </c>
      <c r="AD10" s="52"/>
      <c r="AE10" s="53"/>
      <c r="AF10" s="53"/>
      <c r="AG10" s="53"/>
      <c r="AH10" s="15"/>
      <c r="AI10" s="54">
        <f t="shared" si="2"/>
        <v>7</v>
      </c>
      <c r="AJ10" s="55">
        <f t="shared" si="3"/>
        <v>2</v>
      </c>
      <c r="AK10" s="55">
        <f t="shared" si="4"/>
        <v>2</v>
      </c>
      <c r="AL10" s="55">
        <f t="shared" si="5"/>
        <v>3</v>
      </c>
      <c r="AM10" s="56">
        <f>SUM(IF(C10&lt;&gt;".",C10)+IF(G10&lt;&gt;".",G10)+IF(K10&lt;&gt;".",K10)+IF(S10&lt;&gt;".",S10)+IF(W10&lt;&gt;".",W10)+IF(AA10&lt;&gt;".",AA10)+IF(O10&lt;&gt;".",O10))</f>
        <v>4</v>
      </c>
      <c r="AN10" s="56">
        <f>SUM(IF(D10&lt;&gt;".",D10)+IF(H10&lt;&gt;".",H10)+IF(L10&lt;&gt;".",L10)+IF(T10&lt;&gt;".",T10)+IF(X10&lt;&gt;".",X10)+IF(AB10&lt;&gt;".",AB10)+IF(P10&lt;&gt;".",P10))</f>
        <v>7</v>
      </c>
      <c r="AO10" s="57">
        <f t="shared" si="6"/>
        <v>8</v>
      </c>
      <c r="AP10" s="35"/>
      <c r="AQ10" s="58">
        <f t="shared" si="7"/>
        <v>5</v>
      </c>
      <c r="AR10" s="37"/>
      <c r="AS10" s="38">
        <f t="shared" si="8"/>
        <v>-3</v>
      </c>
    </row>
    <row r="11" spans="1:46" s="59" customFormat="1" ht="3.75" customHeight="1" thickTop="1" x14ac:dyDescent="0.25">
      <c r="B11" s="60"/>
      <c r="C11" s="61"/>
      <c r="D11" s="61"/>
      <c r="E11" s="62"/>
      <c r="F11" s="60"/>
      <c r="G11" s="61"/>
      <c r="H11" s="61"/>
      <c r="I11" s="62"/>
      <c r="J11" s="60"/>
      <c r="K11" s="61"/>
      <c r="L11" s="61"/>
      <c r="M11" s="62"/>
      <c r="N11" s="60"/>
      <c r="O11" s="61"/>
      <c r="P11" s="61"/>
      <c r="Q11" s="62"/>
      <c r="R11" s="60"/>
      <c r="S11" s="61"/>
      <c r="T11" s="61"/>
      <c r="U11" s="62"/>
      <c r="V11" s="60"/>
      <c r="W11" s="61"/>
      <c r="X11" s="61"/>
      <c r="Y11" s="62"/>
      <c r="Z11" s="60"/>
      <c r="AA11" s="61"/>
      <c r="AB11" s="61"/>
      <c r="AC11" s="62"/>
      <c r="AI11" s="63"/>
      <c r="AJ11" s="64"/>
      <c r="AK11" s="64"/>
      <c r="AL11" s="64"/>
      <c r="AM11" s="65"/>
      <c r="AN11" s="65"/>
      <c r="AO11" s="66"/>
    </row>
    <row r="12" spans="1:46" s="59" customFormat="1" ht="26.25" x14ac:dyDescent="0.3">
      <c r="A12" s="67">
        <v>1</v>
      </c>
      <c r="B12" s="68"/>
      <c r="D12" s="69"/>
      <c r="K12" s="70"/>
      <c r="L12" s="71" t="str">
        <f>($A$3)</f>
        <v>Bottyán Zoltán</v>
      </c>
      <c r="M12" s="70"/>
      <c r="N12" s="72">
        <v>2</v>
      </c>
      <c r="O12" s="99" t="s">
        <v>56</v>
      </c>
      <c r="P12" s="72">
        <v>0</v>
      </c>
      <c r="R12" s="59" t="str">
        <f>($A$10)</f>
        <v>Theodos Sándor</v>
      </c>
      <c r="W12" s="70"/>
      <c r="AQ12" s="74"/>
    </row>
    <row r="13" spans="1:46" ht="20.25" x14ac:dyDescent="0.3">
      <c r="A13" s="75"/>
      <c r="B13" s="76"/>
      <c r="E13" s="59"/>
      <c r="F13" s="59"/>
      <c r="G13" s="59"/>
      <c r="H13" s="59"/>
      <c r="I13" s="59"/>
      <c r="J13" s="59"/>
      <c r="L13" s="71" t="str">
        <f>($A$4)</f>
        <v>Szili Balázs</v>
      </c>
      <c r="N13" s="72">
        <v>6</v>
      </c>
      <c r="O13" s="73" t="s">
        <v>56</v>
      </c>
      <c r="P13" s="72">
        <v>1</v>
      </c>
      <c r="R13" s="59" t="str">
        <f>($A$9)</f>
        <v>Szirtes András</v>
      </c>
      <c r="S13" s="59"/>
      <c r="V13" s="59"/>
      <c r="AE13" s="59"/>
      <c r="AF13" s="59"/>
      <c r="AG13" s="59"/>
      <c r="AH13" s="59"/>
      <c r="AI13" s="59"/>
      <c r="AJ13" s="59"/>
      <c r="AL13" s="59"/>
      <c r="AM13" s="59"/>
      <c r="AN13" s="59"/>
      <c r="AO13" s="59"/>
      <c r="AQ13" s="74"/>
    </row>
    <row r="14" spans="1:46" ht="20.25" x14ac:dyDescent="0.3">
      <c r="A14" s="75"/>
      <c r="B14" s="76"/>
      <c r="D14" s="69"/>
      <c r="E14" s="59"/>
      <c r="F14" s="59"/>
      <c r="G14" s="59"/>
      <c r="H14" s="59"/>
      <c r="I14" s="59"/>
      <c r="J14" s="59"/>
      <c r="L14" s="71" t="str">
        <f>($A$5)</f>
        <v>Simon Ferenc</v>
      </c>
      <c r="N14" s="72">
        <v>0</v>
      </c>
      <c r="O14" s="99" t="s">
        <v>56</v>
      </c>
      <c r="P14" s="72">
        <v>0</v>
      </c>
      <c r="Q14" s="59"/>
      <c r="R14" s="59" t="str">
        <f>($A$8)</f>
        <v>Kondor Gábor</v>
      </c>
      <c r="S14" s="59"/>
      <c r="V14" s="59"/>
      <c r="AE14" s="59"/>
      <c r="AF14" s="59"/>
      <c r="AG14" s="59"/>
      <c r="AH14" s="59"/>
      <c r="AI14" s="59"/>
      <c r="AJ14" s="59"/>
      <c r="AL14" s="59"/>
      <c r="AM14" s="59"/>
      <c r="AN14" s="59"/>
      <c r="AO14" s="59"/>
      <c r="AQ14" s="74"/>
      <c r="AR14" s="59"/>
    </row>
    <row r="15" spans="1:46" ht="20.25" x14ac:dyDescent="0.3">
      <c r="A15" s="75"/>
      <c r="B15" s="76"/>
      <c r="E15" s="59"/>
      <c r="F15" s="59"/>
      <c r="G15" s="59"/>
      <c r="H15" s="59"/>
      <c r="I15" s="59"/>
      <c r="J15" s="59"/>
      <c r="L15" s="71" t="str">
        <f>($A$6)</f>
        <v>Moldovan Károly</v>
      </c>
      <c r="N15" s="72">
        <v>2</v>
      </c>
      <c r="O15" s="99" t="s">
        <v>56</v>
      </c>
      <c r="P15" s="72">
        <v>0</v>
      </c>
      <c r="R15" s="59" t="str">
        <f>($A$7)</f>
        <v>Serák György</v>
      </c>
      <c r="S15" s="59"/>
      <c r="V15" s="59"/>
      <c r="AE15" s="59"/>
      <c r="AF15" s="59"/>
      <c r="AG15" s="59"/>
      <c r="AH15" s="59"/>
      <c r="AI15" s="59"/>
      <c r="AJ15" s="59"/>
      <c r="AL15" s="59"/>
      <c r="AM15" s="59"/>
      <c r="AN15" s="59"/>
      <c r="AO15" s="59"/>
      <c r="AQ15" s="74"/>
    </row>
    <row r="16" spans="1:46" ht="3.75" customHeight="1" x14ac:dyDescent="0.3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80"/>
      <c r="P16" s="81"/>
      <c r="Q16" s="80"/>
      <c r="R16" s="76"/>
      <c r="S16" s="76"/>
      <c r="T16" s="79"/>
      <c r="U16" s="79"/>
      <c r="V16" s="76"/>
      <c r="W16" s="79"/>
      <c r="X16" s="79"/>
      <c r="Y16" s="79"/>
      <c r="Z16" s="76"/>
      <c r="AA16" s="80"/>
      <c r="AB16" s="81"/>
      <c r="AC16" s="80"/>
      <c r="AD16" s="79"/>
      <c r="AE16" s="76"/>
      <c r="AF16" s="76"/>
      <c r="AG16" s="76"/>
    </row>
    <row r="17" spans="1:44" s="59" customFormat="1" ht="26.25" x14ac:dyDescent="0.3">
      <c r="A17" s="67">
        <v>2</v>
      </c>
      <c r="B17" s="82"/>
      <c r="D17" s="69"/>
      <c r="K17" s="70"/>
      <c r="L17" s="71" t="str">
        <f>($A$3)</f>
        <v>Bottyán Zoltán</v>
      </c>
      <c r="M17" s="70"/>
      <c r="N17" s="72">
        <v>3</v>
      </c>
      <c r="O17" s="99"/>
      <c r="P17" s="72">
        <v>1</v>
      </c>
      <c r="R17" s="59" t="str">
        <f>($A$9)</f>
        <v>Szirtes András</v>
      </c>
      <c r="W17" s="70"/>
      <c r="AQ17" s="74"/>
    </row>
    <row r="18" spans="1:44" ht="20.25" x14ac:dyDescent="0.3">
      <c r="A18" s="75"/>
      <c r="B18" s="83"/>
      <c r="E18" s="59"/>
      <c r="F18" s="59"/>
      <c r="G18" s="59"/>
      <c r="H18" s="59"/>
      <c r="I18" s="59"/>
      <c r="J18" s="59"/>
      <c r="L18" s="71" t="str">
        <f>($A$4)</f>
        <v>Szili Balázs</v>
      </c>
      <c r="N18" s="72">
        <v>3</v>
      </c>
      <c r="O18" s="99"/>
      <c r="P18" s="72">
        <v>0</v>
      </c>
      <c r="R18" s="59" t="str">
        <f>($A$8)</f>
        <v>Kondor Gábor</v>
      </c>
      <c r="S18" s="59"/>
      <c r="V18" s="59"/>
      <c r="AE18" s="59"/>
      <c r="AF18" s="59"/>
      <c r="AG18" s="59"/>
      <c r="AH18" s="59"/>
      <c r="AI18" s="59"/>
      <c r="AJ18" s="59"/>
      <c r="AL18" s="59"/>
      <c r="AM18" s="59"/>
      <c r="AN18" s="59"/>
      <c r="AO18" s="59"/>
      <c r="AQ18" s="74"/>
    </row>
    <row r="19" spans="1:44" ht="20.25" x14ac:dyDescent="0.3">
      <c r="A19" s="75"/>
      <c r="B19" s="83"/>
      <c r="D19" s="69"/>
      <c r="E19" s="59"/>
      <c r="F19" s="59"/>
      <c r="G19" s="59"/>
      <c r="H19" s="59"/>
      <c r="I19" s="59"/>
      <c r="J19" s="59"/>
      <c r="L19" s="71" t="str">
        <f>($A$5)</f>
        <v>Simon Ferenc</v>
      </c>
      <c r="N19" s="72">
        <v>0</v>
      </c>
      <c r="O19" s="99"/>
      <c r="P19" s="72">
        <v>3</v>
      </c>
      <c r="Q19" s="59"/>
      <c r="R19" s="59" t="str">
        <f>($A$7)</f>
        <v>Serák György</v>
      </c>
      <c r="S19" s="59"/>
      <c r="V19" s="59"/>
      <c r="AE19" s="59"/>
      <c r="AF19" s="59"/>
      <c r="AG19" s="59"/>
      <c r="AH19" s="59"/>
      <c r="AI19" s="59"/>
      <c r="AJ19" s="59"/>
      <c r="AL19" s="59"/>
      <c r="AM19" s="59"/>
      <c r="AN19" s="59"/>
      <c r="AO19" s="59"/>
      <c r="AQ19" s="74"/>
      <c r="AR19" s="59"/>
    </row>
    <row r="20" spans="1:44" ht="20.25" x14ac:dyDescent="0.3">
      <c r="A20" s="75"/>
      <c r="B20" s="83"/>
      <c r="E20" s="59"/>
      <c r="F20" s="59"/>
      <c r="G20" s="59"/>
      <c r="H20" s="59"/>
      <c r="I20" s="59"/>
      <c r="J20" s="59"/>
      <c r="L20" s="71" t="str">
        <f>($A$6)</f>
        <v>Moldovan Károly</v>
      </c>
      <c r="N20" s="72">
        <v>1</v>
      </c>
      <c r="O20" s="99"/>
      <c r="P20" s="72">
        <v>1</v>
      </c>
      <c r="R20" s="59" t="str">
        <f>($A$10)</f>
        <v>Theodos Sándor</v>
      </c>
      <c r="S20" s="59"/>
      <c r="V20" s="59"/>
      <c r="AE20" s="59"/>
      <c r="AF20" s="59"/>
      <c r="AG20" s="59"/>
      <c r="AH20" s="59"/>
      <c r="AI20" s="59"/>
      <c r="AJ20" s="59"/>
      <c r="AL20" s="59"/>
      <c r="AM20" s="59"/>
      <c r="AN20" s="59"/>
      <c r="AO20" s="59"/>
      <c r="AQ20" s="74"/>
    </row>
    <row r="21" spans="1:44" ht="3.75" customHeight="1" x14ac:dyDescent="0.3">
      <c r="A21" s="75"/>
      <c r="B21" s="83"/>
      <c r="C21" s="84"/>
      <c r="D21" s="85"/>
      <c r="E21" s="83"/>
      <c r="F21" s="83"/>
      <c r="G21" s="83"/>
      <c r="H21" s="83"/>
      <c r="I21" s="83"/>
      <c r="J21" s="83"/>
      <c r="K21" s="86"/>
      <c r="L21" s="86"/>
      <c r="M21" s="86"/>
      <c r="N21" s="83"/>
      <c r="O21" s="87"/>
      <c r="P21" s="88"/>
      <c r="Q21" s="87"/>
      <c r="R21" s="83"/>
      <c r="S21" s="83"/>
      <c r="T21" s="86"/>
      <c r="U21" s="86"/>
      <c r="V21" s="83"/>
      <c r="W21" s="86"/>
      <c r="X21" s="86"/>
      <c r="Y21" s="86"/>
      <c r="Z21" s="83"/>
      <c r="AA21" s="87"/>
      <c r="AB21" s="88"/>
      <c r="AC21" s="87"/>
      <c r="AD21" s="86"/>
      <c r="AE21" s="83"/>
      <c r="AF21" s="83"/>
      <c r="AG21" s="83"/>
    </row>
    <row r="22" spans="1:44" s="59" customFormat="1" ht="26.25" x14ac:dyDescent="0.3">
      <c r="A22" s="67">
        <v>3</v>
      </c>
      <c r="B22" s="68"/>
      <c r="D22" s="69"/>
      <c r="K22" s="70"/>
      <c r="L22" s="71" t="str">
        <f>($A$3)</f>
        <v>Bottyán Zoltán</v>
      </c>
      <c r="M22" s="70"/>
      <c r="N22" s="72">
        <v>1</v>
      </c>
      <c r="O22" s="99" t="s">
        <v>56</v>
      </c>
      <c r="P22" s="72">
        <v>1</v>
      </c>
      <c r="R22" s="59" t="str">
        <f>($A$8)</f>
        <v>Kondor Gábor</v>
      </c>
      <c r="W22" s="70"/>
      <c r="AQ22" s="74"/>
    </row>
    <row r="23" spans="1:44" ht="20.25" x14ac:dyDescent="0.3">
      <c r="A23" s="75"/>
      <c r="B23" s="76"/>
      <c r="E23" s="59"/>
      <c r="F23" s="59"/>
      <c r="G23" s="59"/>
      <c r="H23" s="59"/>
      <c r="I23" s="59"/>
      <c r="J23" s="59"/>
      <c r="L23" s="71" t="str">
        <f>($A$4)</f>
        <v>Szili Balázs</v>
      </c>
      <c r="N23" s="72">
        <v>4</v>
      </c>
      <c r="O23" s="99" t="s">
        <v>56</v>
      </c>
      <c r="P23" s="72">
        <v>0</v>
      </c>
      <c r="R23" s="59" t="str">
        <f>($A$7)</f>
        <v>Serák György</v>
      </c>
      <c r="S23" s="59"/>
      <c r="V23" s="59"/>
      <c r="AE23" s="59"/>
      <c r="AF23" s="59"/>
      <c r="AG23" s="59"/>
      <c r="AH23" s="59"/>
      <c r="AI23" s="59"/>
      <c r="AJ23" s="59"/>
      <c r="AL23" s="59"/>
      <c r="AM23" s="59"/>
      <c r="AN23" s="59"/>
      <c r="AO23" s="59"/>
      <c r="AQ23" s="74"/>
    </row>
    <row r="24" spans="1:44" ht="20.25" x14ac:dyDescent="0.3">
      <c r="A24" s="75"/>
      <c r="B24" s="76"/>
      <c r="D24" s="69"/>
      <c r="E24" s="59"/>
      <c r="F24" s="59"/>
      <c r="G24" s="59"/>
      <c r="H24" s="59"/>
      <c r="I24" s="59"/>
      <c r="J24" s="59"/>
      <c r="L24" s="71" t="str">
        <f>($A$5)</f>
        <v>Simon Ferenc</v>
      </c>
      <c r="N24" s="72">
        <v>1</v>
      </c>
      <c r="O24" s="99" t="s">
        <v>56</v>
      </c>
      <c r="P24" s="72">
        <v>1</v>
      </c>
      <c r="Q24" s="59"/>
      <c r="R24" s="59" t="str">
        <f>($A$6)</f>
        <v>Moldovan Károly</v>
      </c>
      <c r="S24" s="59"/>
      <c r="V24" s="59"/>
      <c r="AE24" s="59"/>
      <c r="AF24" s="59"/>
      <c r="AG24" s="59"/>
      <c r="AH24" s="59"/>
      <c r="AI24" s="59"/>
      <c r="AJ24" s="59"/>
      <c r="AL24" s="59"/>
      <c r="AM24" s="59"/>
      <c r="AN24" s="59"/>
      <c r="AO24" s="59"/>
      <c r="AQ24" s="74"/>
      <c r="AR24" s="59"/>
    </row>
    <row r="25" spans="1:44" ht="20.25" x14ac:dyDescent="0.3">
      <c r="A25" s="75"/>
      <c r="B25" s="76"/>
      <c r="E25" s="59"/>
      <c r="F25" s="59"/>
      <c r="G25" s="59"/>
      <c r="H25" s="59"/>
      <c r="I25" s="59"/>
      <c r="J25" s="59"/>
      <c r="L25" s="71" t="str">
        <f>($A$9)</f>
        <v>Szirtes András</v>
      </c>
      <c r="N25" s="72">
        <v>0</v>
      </c>
      <c r="O25" s="99" t="s">
        <v>56</v>
      </c>
      <c r="P25" s="72">
        <v>1</v>
      </c>
      <c r="R25" s="59" t="str">
        <f>($A$10)</f>
        <v>Theodos Sándor</v>
      </c>
      <c r="S25" s="59"/>
      <c r="V25" s="59"/>
      <c r="AE25" s="59"/>
      <c r="AF25" s="59"/>
      <c r="AG25" s="59"/>
      <c r="AH25" s="59"/>
      <c r="AI25" s="59"/>
      <c r="AJ25" s="59"/>
      <c r="AL25" s="59"/>
      <c r="AM25" s="59"/>
      <c r="AN25" s="59"/>
      <c r="AO25" s="59"/>
      <c r="AQ25" s="74"/>
    </row>
    <row r="26" spans="1:44" ht="3.75" customHeight="1" x14ac:dyDescent="0.3">
      <c r="A26" s="75"/>
      <c r="B26" s="76"/>
      <c r="C26" s="77"/>
      <c r="D26" s="78"/>
      <c r="E26" s="76"/>
      <c r="F26" s="76"/>
      <c r="G26" s="76"/>
      <c r="H26" s="76"/>
      <c r="I26" s="76"/>
      <c r="J26" s="76"/>
      <c r="K26" s="79"/>
      <c r="L26" s="79"/>
      <c r="M26" s="79"/>
      <c r="N26" s="76"/>
      <c r="O26" s="80"/>
      <c r="P26" s="81"/>
      <c r="Q26" s="80"/>
      <c r="R26" s="76"/>
      <c r="S26" s="76"/>
      <c r="T26" s="79"/>
      <c r="U26" s="79"/>
      <c r="V26" s="76"/>
      <c r="W26" s="79"/>
      <c r="X26" s="79"/>
      <c r="Y26" s="79"/>
      <c r="Z26" s="76"/>
      <c r="AA26" s="80"/>
      <c r="AB26" s="81"/>
      <c r="AC26" s="80"/>
      <c r="AD26" s="79"/>
      <c r="AE26" s="76"/>
      <c r="AF26" s="76"/>
      <c r="AG26" s="76"/>
    </row>
    <row r="27" spans="1:44" s="59" customFormat="1" ht="26.25" x14ac:dyDescent="0.3">
      <c r="A27" s="67">
        <v>4</v>
      </c>
      <c r="B27" s="82"/>
      <c r="D27" s="69"/>
      <c r="K27" s="70"/>
      <c r="L27" s="71" t="str">
        <f>($A$3)</f>
        <v>Bottyán Zoltán</v>
      </c>
      <c r="M27" s="70"/>
      <c r="N27" s="72">
        <v>1</v>
      </c>
      <c r="O27" s="99" t="s">
        <v>56</v>
      </c>
      <c r="P27" s="72">
        <v>0</v>
      </c>
      <c r="R27" s="59" t="str">
        <f>($A$7)</f>
        <v>Serák György</v>
      </c>
      <c r="W27" s="70"/>
      <c r="X27" s="70"/>
      <c r="Y27" s="70"/>
      <c r="AQ27" s="74"/>
    </row>
    <row r="28" spans="1:44" ht="20.25" x14ac:dyDescent="0.3">
      <c r="A28" s="75"/>
      <c r="B28" s="83"/>
      <c r="E28" s="59"/>
      <c r="F28" s="59"/>
      <c r="G28" s="59"/>
      <c r="H28" s="59"/>
      <c r="I28" s="59"/>
      <c r="J28" s="59"/>
      <c r="L28" s="71" t="str">
        <f>($A$4)</f>
        <v>Szili Balázs</v>
      </c>
      <c r="N28" s="72">
        <v>3</v>
      </c>
      <c r="O28" s="99" t="s">
        <v>56</v>
      </c>
      <c r="P28" s="72">
        <v>0</v>
      </c>
      <c r="R28" s="59" t="str">
        <f>($A$6)</f>
        <v>Moldovan Károly</v>
      </c>
      <c r="S28" s="59"/>
      <c r="V28" s="59"/>
      <c r="Z28" s="59"/>
      <c r="AA28" s="89"/>
      <c r="AB28" s="73"/>
      <c r="AC28" s="89"/>
      <c r="AE28" s="59"/>
      <c r="AF28" s="59"/>
      <c r="AG28" s="59"/>
      <c r="AH28" s="59"/>
      <c r="AI28" s="59"/>
      <c r="AJ28" s="59"/>
      <c r="AL28" s="59"/>
      <c r="AM28" s="59"/>
      <c r="AN28" s="59"/>
      <c r="AO28" s="59"/>
      <c r="AQ28" s="74"/>
    </row>
    <row r="29" spans="1:44" ht="20.25" x14ac:dyDescent="0.3">
      <c r="A29" s="75"/>
      <c r="B29" s="83"/>
      <c r="D29" s="69"/>
      <c r="E29" s="59"/>
      <c r="F29" s="59"/>
      <c r="G29" s="59"/>
      <c r="H29" s="59"/>
      <c r="I29" s="59"/>
      <c r="J29" s="59"/>
      <c r="L29" s="71" t="str">
        <f>($A$5)</f>
        <v>Simon Ferenc</v>
      </c>
      <c r="N29" s="72">
        <v>1</v>
      </c>
      <c r="O29" s="99" t="s">
        <v>58</v>
      </c>
      <c r="P29" s="72">
        <v>0</v>
      </c>
      <c r="Q29" s="59"/>
      <c r="R29" s="59" t="str">
        <f>($A$10)</f>
        <v>Theodos Sándor</v>
      </c>
      <c r="S29" s="59"/>
      <c r="V29" s="59"/>
      <c r="Z29" s="59"/>
      <c r="AA29" s="70"/>
      <c r="AB29" s="70"/>
      <c r="AC29" s="70"/>
      <c r="AE29" s="59"/>
      <c r="AF29" s="59"/>
      <c r="AG29" s="59"/>
      <c r="AH29" s="59"/>
      <c r="AI29" s="59"/>
      <c r="AJ29" s="59"/>
      <c r="AL29" s="59"/>
      <c r="AM29" s="59"/>
      <c r="AN29" s="59"/>
      <c r="AO29" s="59"/>
      <c r="AQ29" s="74"/>
      <c r="AR29" s="59"/>
    </row>
    <row r="30" spans="1:44" ht="20.25" x14ac:dyDescent="0.3">
      <c r="A30" s="75"/>
      <c r="B30" s="83"/>
      <c r="E30" s="59"/>
      <c r="F30" s="59"/>
      <c r="G30" s="59"/>
      <c r="H30" s="59"/>
      <c r="I30" s="59"/>
      <c r="J30" s="59"/>
      <c r="L30" s="71" t="str">
        <f>($A$8)</f>
        <v>Kondor Gábor</v>
      </c>
      <c r="N30" s="72">
        <v>1</v>
      </c>
      <c r="O30" s="99" t="s">
        <v>56</v>
      </c>
      <c r="P30" s="72">
        <v>0</v>
      </c>
      <c r="R30" s="59" t="str">
        <f>($A$9)</f>
        <v>Szirtes András</v>
      </c>
      <c r="S30" s="59"/>
      <c r="V30" s="59"/>
      <c r="Z30" s="59"/>
      <c r="AA30" s="89"/>
      <c r="AB30" s="73"/>
      <c r="AC30" s="89"/>
      <c r="AE30" s="59"/>
      <c r="AF30" s="59"/>
      <c r="AG30" s="59"/>
      <c r="AH30" s="59"/>
      <c r="AI30" s="59"/>
      <c r="AJ30" s="59"/>
      <c r="AL30" s="59"/>
      <c r="AM30" s="59"/>
      <c r="AN30" s="59"/>
      <c r="AO30" s="59"/>
      <c r="AQ30" s="74"/>
    </row>
    <row r="31" spans="1:44" ht="3.75" customHeight="1" x14ac:dyDescent="0.3">
      <c r="A31" s="75"/>
      <c r="B31" s="83"/>
      <c r="C31" s="84"/>
      <c r="D31" s="85"/>
      <c r="E31" s="83"/>
      <c r="F31" s="83"/>
      <c r="G31" s="83"/>
      <c r="H31" s="83"/>
      <c r="I31" s="83"/>
      <c r="J31" s="83"/>
      <c r="K31" s="86"/>
      <c r="L31" s="86"/>
      <c r="M31" s="86"/>
      <c r="N31" s="83"/>
      <c r="O31" s="87"/>
      <c r="P31" s="88"/>
      <c r="Q31" s="87"/>
      <c r="R31" s="83"/>
      <c r="S31" s="83"/>
      <c r="T31" s="86"/>
      <c r="U31" s="86"/>
      <c r="V31" s="83"/>
      <c r="W31" s="86"/>
      <c r="X31" s="86"/>
      <c r="Y31" s="86"/>
      <c r="Z31" s="83"/>
      <c r="AA31" s="87"/>
      <c r="AB31" s="88"/>
      <c r="AC31" s="87"/>
      <c r="AD31" s="86"/>
      <c r="AE31" s="83"/>
      <c r="AF31" s="83"/>
      <c r="AG31" s="83"/>
    </row>
    <row r="32" spans="1:44" s="59" customFormat="1" ht="26.25" x14ac:dyDescent="0.3">
      <c r="A32" s="67">
        <v>5</v>
      </c>
      <c r="B32" s="68"/>
      <c r="D32" s="69"/>
      <c r="K32" s="70"/>
      <c r="L32" s="71" t="str">
        <f>($A$3)</f>
        <v>Bottyán Zoltán</v>
      </c>
      <c r="M32" s="70"/>
      <c r="N32" s="72">
        <v>1</v>
      </c>
      <c r="O32" s="99" t="s">
        <v>56</v>
      </c>
      <c r="P32" s="72">
        <v>1</v>
      </c>
      <c r="R32" s="59" t="str">
        <f>($A$6)</f>
        <v>Moldovan Károly</v>
      </c>
      <c r="W32" s="70"/>
      <c r="X32" s="70"/>
      <c r="Y32" s="70"/>
      <c r="AQ32" s="74"/>
    </row>
    <row r="33" spans="1:44" ht="20.25" x14ac:dyDescent="0.3">
      <c r="A33" s="75"/>
      <c r="B33" s="76"/>
      <c r="E33" s="59"/>
      <c r="F33" s="59"/>
      <c r="G33" s="59"/>
      <c r="H33" s="59"/>
      <c r="I33" s="59"/>
      <c r="J33" s="59"/>
      <c r="L33" s="71" t="str">
        <f>($A$4)</f>
        <v>Szili Balázs</v>
      </c>
      <c r="N33" s="72">
        <v>7</v>
      </c>
      <c r="O33" s="99" t="s">
        <v>56</v>
      </c>
      <c r="P33" s="72">
        <v>0</v>
      </c>
      <c r="R33" s="59" t="str">
        <f>($A$5)</f>
        <v>Simon Ferenc</v>
      </c>
      <c r="S33" s="59"/>
      <c r="V33" s="59"/>
      <c r="Z33" s="59"/>
      <c r="AA33" s="89"/>
      <c r="AB33" s="73"/>
      <c r="AC33" s="89"/>
      <c r="AE33" s="59"/>
      <c r="AF33" s="59"/>
      <c r="AG33" s="59"/>
      <c r="AH33" s="59"/>
      <c r="AI33" s="59"/>
      <c r="AJ33" s="59"/>
      <c r="AL33" s="59"/>
      <c r="AM33" s="59"/>
      <c r="AN33" s="59"/>
      <c r="AO33" s="59"/>
      <c r="AQ33" s="74"/>
    </row>
    <row r="34" spans="1:44" ht="20.25" x14ac:dyDescent="0.3">
      <c r="A34" s="75"/>
      <c r="B34" s="76"/>
      <c r="D34" s="69"/>
      <c r="E34" s="59"/>
      <c r="F34" s="59"/>
      <c r="G34" s="59"/>
      <c r="H34" s="59"/>
      <c r="I34" s="59"/>
      <c r="J34" s="59"/>
      <c r="L34" s="71" t="str">
        <f>($A$7)</f>
        <v>Serák György</v>
      </c>
      <c r="N34" s="72">
        <v>1</v>
      </c>
      <c r="O34" s="99" t="s">
        <v>56</v>
      </c>
      <c r="P34" s="72">
        <v>0</v>
      </c>
      <c r="Q34" s="59"/>
      <c r="R34" s="59" t="str">
        <f>($A$9)</f>
        <v>Szirtes András</v>
      </c>
      <c r="S34" s="59"/>
      <c r="V34" s="59"/>
      <c r="Z34" s="59"/>
      <c r="AA34" s="70"/>
      <c r="AB34" s="70"/>
      <c r="AC34" s="70"/>
      <c r="AE34" s="59"/>
      <c r="AF34" s="59"/>
      <c r="AG34" s="59"/>
      <c r="AH34" s="59"/>
      <c r="AI34" s="59"/>
      <c r="AJ34" s="59"/>
      <c r="AL34" s="59"/>
      <c r="AM34" s="59"/>
      <c r="AN34" s="59"/>
      <c r="AO34" s="59"/>
      <c r="AQ34" s="74"/>
      <c r="AR34" s="59"/>
    </row>
    <row r="35" spans="1:44" ht="20.25" x14ac:dyDescent="0.3">
      <c r="A35" s="75"/>
      <c r="B35" s="76"/>
      <c r="E35" s="59"/>
      <c r="F35" s="59"/>
      <c r="G35" s="59"/>
      <c r="H35" s="59"/>
      <c r="I35" s="59"/>
      <c r="J35" s="59"/>
      <c r="L35" s="71" t="str">
        <f>($A$8)</f>
        <v>Kondor Gábor</v>
      </c>
      <c r="N35" s="72">
        <v>0</v>
      </c>
      <c r="O35" s="99" t="s">
        <v>56</v>
      </c>
      <c r="P35" s="72">
        <v>1</v>
      </c>
      <c r="R35" s="59" t="str">
        <f>($A$10)</f>
        <v>Theodos Sándor</v>
      </c>
      <c r="S35" s="59"/>
      <c r="V35" s="59"/>
      <c r="Z35" s="59"/>
      <c r="AA35" s="89"/>
      <c r="AB35" s="73"/>
      <c r="AC35" s="89"/>
      <c r="AE35" s="59"/>
      <c r="AF35" s="59"/>
      <c r="AG35" s="59"/>
      <c r="AH35" s="59"/>
      <c r="AI35" s="59"/>
      <c r="AJ35" s="59"/>
      <c r="AL35" s="59"/>
      <c r="AM35" s="59"/>
      <c r="AN35" s="59"/>
      <c r="AO35" s="59"/>
      <c r="AQ35" s="74"/>
    </row>
    <row r="36" spans="1:44" ht="3.75" customHeight="1" x14ac:dyDescent="0.3">
      <c r="A36" s="75"/>
      <c r="B36" s="76"/>
      <c r="C36" s="77"/>
      <c r="D36" s="78"/>
      <c r="E36" s="76"/>
      <c r="F36" s="76"/>
      <c r="G36" s="76"/>
      <c r="H36" s="76"/>
      <c r="I36" s="76"/>
      <c r="J36" s="76"/>
      <c r="K36" s="79"/>
      <c r="L36" s="79"/>
      <c r="M36" s="79"/>
      <c r="N36" s="76"/>
      <c r="O36" s="80"/>
      <c r="P36" s="81"/>
      <c r="Q36" s="80"/>
      <c r="R36" s="76"/>
      <c r="S36" s="76"/>
      <c r="T36" s="79"/>
      <c r="U36" s="79"/>
      <c r="V36" s="76"/>
      <c r="W36" s="79"/>
      <c r="X36" s="79"/>
      <c r="Y36" s="79"/>
      <c r="Z36" s="76"/>
      <c r="AA36" s="80"/>
      <c r="AB36" s="81"/>
      <c r="AC36" s="80"/>
      <c r="AD36" s="79"/>
      <c r="AE36" s="76"/>
      <c r="AF36" s="76"/>
      <c r="AG36" s="76"/>
    </row>
    <row r="37" spans="1:44" s="59" customFormat="1" ht="26.25" x14ac:dyDescent="0.3">
      <c r="A37" s="67">
        <v>6</v>
      </c>
      <c r="B37" s="82"/>
      <c r="D37" s="69"/>
      <c r="K37" s="70"/>
      <c r="L37" s="71" t="str">
        <f>($A$3)</f>
        <v>Bottyán Zoltán</v>
      </c>
      <c r="M37" s="70"/>
      <c r="N37" s="72">
        <v>0</v>
      </c>
      <c r="O37" s="99" t="s">
        <v>56</v>
      </c>
      <c r="P37" s="72">
        <v>1</v>
      </c>
      <c r="R37" s="59" t="str">
        <f>($A$5)</f>
        <v>Simon Ferenc</v>
      </c>
      <c r="W37" s="70"/>
      <c r="X37" s="70"/>
      <c r="Y37" s="70"/>
      <c r="AQ37" s="74"/>
    </row>
    <row r="38" spans="1:44" ht="20.25" x14ac:dyDescent="0.3">
      <c r="A38" s="75"/>
      <c r="B38" s="83"/>
      <c r="E38" s="59"/>
      <c r="F38" s="59"/>
      <c r="G38" s="59"/>
      <c r="H38" s="59"/>
      <c r="I38" s="59"/>
      <c r="J38" s="59"/>
      <c r="L38" s="71" t="str">
        <f>($A$4)</f>
        <v>Szili Balázs</v>
      </c>
      <c r="N38" s="72">
        <v>2</v>
      </c>
      <c r="O38" s="99" t="s">
        <v>56</v>
      </c>
      <c r="P38" s="72">
        <v>0</v>
      </c>
      <c r="R38" s="59" t="str">
        <f>($A$10)</f>
        <v>Theodos Sándor</v>
      </c>
      <c r="S38" s="59"/>
      <c r="V38" s="59"/>
      <c r="Z38" s="59"/>
      <c r="AA38" s="89"/>
      <c r="AB38" s="73"/>
      <c r="AC38" s="89"/>
      <c r="AE38" s="59"/>
      <c r="AF38" s="59"/>
      <c r="AG38" s="59"/>
      <c r="AH38" s="59"/>
      <c r="AI38" s="59"/>
      <c r="AJ38" s="59"/>
      <c r="AL38" s="59"/>
      <c r="AM38" s="59"/>
      <c r="AN38" s="59"/>
      <c r="AO38" s="59"/>
      <c r="AQ38" s="74"/>
    </row>
    <row r="39" spans="1:44" ht="20.25" x14ac:dyDescent="0.3">
      <c r="A39" s="75"/>
      <c r="B39" s="83"/>
      <c r="D39" s="69"/>
      <c r="E39" s="59"/>
      <c r="F39" s="59"/>
      <c r="G39" s="59"/>
      <c r="H39" s="59"/>
      <c r="I39" s="59"/>
      <c r="J39" s="59"/>
      <c r="L39" s="71" t="str">
        <f>($A$6)</f>
        <v>Moldovan Károly</v>
      </c>
      <c r="N39" s="72">
        <v>0</v>
      </c>
      <c r="O39" s="99" t="s">
        <v>56</v>
      </c>
      <c r="P39" s="72">
        <v>0</v>
      </c>
      <c r="Q39" s="59"/>
      <c r="R39" s="59" t="str">
        <f>($A$9)</f>
        <v>Szirtes András</v>
      </c>
      <c r="S39" s="59"/>
      <c r="V39" s="59"/>
      <c r="Z39" s="59"/>
      <c r="AA39" s="70"/>
      <c r="AB39" s="70"/>
      <c r="AC39" s="70"/>
      <c r="AE39" s="59"/>
      <c r="AF39" s="59"/>
      <c r="AG39" s="59"/>
      <c r="AH39" s="59"/>
      <c r="AI39" s="59"/>
      <c r="AJ39" s="59"/>
      <c r="AL39" s="59"/>
      <c r="AM39" s="59"/>
      <c r="AN39" s="59"/>
      <c r="AO39" s="59"/>
      <c r="AQ39" s="74"/>
      <c r="AR39" s="59"/>
    </row>
    <row r="40" spans="1:44" ht="20.25" x14ac:dyDescent="0.3">
      <c r="A40" s="75"/>
      <c r="B40" s="83"/>
      <c r="E40" s="59"/>
      <c r="F40" s="59"/>
      <c r="G40" s="59"/>
      <c r="H40" s="59"/>
      <c r="I40" s="59"/>
      <c r="J40" s="59"/>
      <c r="L40" s="71" t="str">
        <f>($A$7)</f>
        <v>Serák György</v>
      </c>
      <c r="N40" s="72">
        <v>0</v>
      </c>
      <c r="O40" s="99" t="s">
        <v>56</v>
      </c>
      <c r="P40" s="72">
        <v>0</v>
      </c>
      <c r="R40" s="59" t="str">
        <f>($A$8)</f>
        <v>Kondor Gábor</v>
      </c>
      <c r="S40" s="59"/>
      <c r="V40" s="59"/>
      <c r="Z40" s="59"/>
      <c r="AA40" s="89"/>
      <c r="AB40" s="73"/>
      <c r="AC40" s="89"/>
      <c r="AE40" s="59"/>
      <c r="AF40" s="59"/>
      <c r="AG40" s="59"/>
      <c r="AH40" s="59"/>
      <c r="AI40" s="59"/>
      <c r="AJ40" s="59"/>
      <c r="AL40" s="59"/>
      <c r="AM40" s="59"/>
      <c r="AN40" s="59"/>
      <c r="AO40" s="59"/>
      <c r="AQ40" s="74"/>
    </row>
    <row r="41" spans="1:44" ht="3.75" customHeight="1" x14ac:dyDescent="0.3">
      <c r="A41" s="75"/>
      <c r="B41" s="83"/>
      <c r="C41" s="84"/>
      <c r="D41" s="85"/>
      <c r="E41" s="83"/>
      <c r="F41" s="83"/>
      <c r="G41" s="83"/>
      <c r="H41" s="83"/>
      <c r="I41" s="83"/>
      <c r="J41" s="83"/>
      <c r="K41" s="86"/>
      <c r="L41" s="86"/>
      <c r="M41" s="86"/>
      <c r="N41" s="83"/>
      <c r="O41" s="87"/>
      <c r="P41" s="88"/>
      <c r="Q41" s="87"/>
      <c r="R41" s="83"/>
      <c r="S41" s="83"/>
      <c r="T41" s="86"/>
      <c r="U41" s="86"/>
      <c r="V41" s="83"/>
      <c r="W41" s="86"/>
      <c r="X41" s="86"/>
      <c r="Y41" s="86"/>
      <c r="Z41" s="83"/>
      <c r="AA41" s="87"/>
      <c r="AB41" s="88"/>
      <c r="AC41" s="87"/>
      <c r="AD41" s="86"/>
      <c r="AE41" s="83"/>
      <c r="AF41" s="83"/>
      <c r="AG41" s="83"/>
    </row>
    <row r="42" spans="1:44" s="59" customFormat="1" ht="26.25" x14ac:dyDescent="0.3">
      <c r="A42" s="67">
        <v>7</v>
      </c>
      <c r="B42" s="68"/>
      <c r="D42" s="69"/>
      <c r="K42" s="70"/>
      <c r="L42" s="71" t="str">
        <f>($A$3)</f>
        <v>Bottyán Zoltán</v>
      </c>
      <c r="M42" s="70"/>
      <c r="N42" s="72">
        <v>2</v>
      </c>
      <c r="O42" s="73" t="s">
        <v>56</v>
      </c>
      <c r="P42" s="72">
        <v>2</v>
      </c>
      <c r="R42" s="59" t="str">
        <f>($A$4)</f>
        <v>Szili Balázs</v>
      </c>
      <c r="W42" s="70"/>
      <c r="X42" s="70"/>
      <c r="Y42" s="70"/>
      <c r="AQ42" s="74"/>
    </row>
    <row r="43" spans="1:44" ht="20.25" x14ac:dyDescent="0.3">
      <c r="A43" s="75"/>
      <c r="B43" s="76"/>
      <c r="E43" s="59"/>
      <c r="F43" s="59"/>
      <c r="G43" s="59"/>
      <c r="H43" s="59"/>
      <c r="I43" s="59"/>
      <c r="J43" s="59"/>
      <c r="L43" s="71" t="str">
        <f>($A$5)</f>
        <v>Simon Ferenc</v>
      </c>
      <c r="N43" s="72">
        <v>1</v>
      </c>
      <c r="O43" s="73" t="s">
        <v>56</v>
      </c>
      <c r="P43" s="72">
        <v>1</v>
      </c>
      <c r="R43" s="59" t="str">
        <f>($A$9)</f>
        <v>Szirtes András</v>
      </c>
      <c r="S43" s="59"/>
      <c r="V43" s="59"/>
      <c r="Z43" s="59"/>
      <c r="AA43" s="89"/>
      <c r="AB43" s="73"/>
      <c r="AC43" s="89"/>
      <c r="AE43" s="59"/>
      <c r="AF43" s="59"/>
      <c r="AG43" s="59"/>
      <c r="AH43" s="59"/>
      <c r="AI43" s="59"/>
      <c r="AJ43" s="59"/>
      <c r="AL43" s="59"/>
      <c r="AM43" s="59"/>
      <c r="AN43" s="59"/>
      <c r="AO43" s="59"/>
      <c r="AQ43" s="74"/>
    </row>
    <row r="44" spans="1:44" ht="20.25" x14ac:dyDescent="0.3">
      <c r="A44" s="75"/>
      <c r="B44" s="76"/>
      <c r="D44" s="69"/>
      <c r="E44" s="59"/>
      <c r="F44" s="59"/>
      <c r="G44" s="59"/>
      <c r="H44" s="59"/>
      <c r="I44" s="59"/>
      <c r="J44" s="59"/>
      <c r="L44" s="71" t="str">
        <f>($A$6)</f>
        <v>Moldovan Károly</v>
      </c>
      <c r="N44" s="72">
        <v>1</v>
      </c>
      <c r="O44" s="73" t="s">
        <v>56</v>
      </c>
      <c r="P44" s="72">
        <v>2</v>
      </c>
      <c r="Q44" s="59"/>
      <c r="R44" s="59" t="str">
        <f>($A$8)</f>
        <v>Kondor Gábor</v>
      </c>
      <c r="S44" s="59"/>
      <c r="V44" s="59"/>
      <c r="Z44" s="59"/>
      <c r="AA44" s="70"/>
      <c r="AB44" s="70"/>
      <c r="AC44" s="70"/>
      <c r="AE44" s="59"/>
      <c r="AF44" s="59"/>
      <c r="AG44" s="59"/>
      <c r="AH44" s="59"/>
      <c r="AI44" s="59"/>
      <c r="AJ44" s="59"/>
      <c r="AL44" s="59"/>
      <c r="AM44" s="59"/>
      <c r="AN44" s="59"/>
      <c r="AO44" s="59"/>
      <c r="AQ44" s="74"/>
      <c r="AR44" s="59"/>
    </row>
    <row r="45" spans="1:44" ht="20.25" x14ac:dyDescent="0.3">
      <c r="A45" s="75"/>
      <c r="B45" s="76"/>
      <c r="E45" s="59"/>
      <c r="F45" s="59"/>
      <c r="G45" s="59"/>
      <c r="H45" s="59"/>
      <c r="I45" s="59"/>
      <c r="J45" s="59"/>
      <c r="L45" s="71" t="str">
        <f>($A$7)</f>
        <v>Serák György</v>
      </c>
      <c r="N45" s="72">
        <v>1</v>
      </c>
      <c r="O45" s="73" t="s">
        <v>56</v>
      </c>
      <c r="P45" s="72">
        <v>1</v>
      </c>
      <c r="R45" s="59" t="str">
        <f>($A$10)</f>
        <v>Theodos Sándor</v>
      </c>
      <c r="S45" s="59"/>
      <c r="V45" s="59"/>
      <c r="Z45" s="59"/>
      <c r="AA45" s="89"/>
      <c r="AB45" s="73"/>
      <c r="AC45" s="89"/>
      <c r="AE45" s="59"/>
      <c r="AF45" s="59"/>
      <c r="AG45" s="59"/>
      <c r="AH45" s="59"/>
      <c r="AI45" s="59"/>
      <c r="AJ45" s="59"/>
      <c r="AL45" s="59"/>
      <c r="AM45" s="59"/>
      <c r="AN45" s="59"/>
      <c r="AO45" s="59"/>
      <c r="AQ45" s="74"/>
    </row>
    <row r="46" spans="1:44" ht="3.75" customHeight="1" x14ac:dyDescent="0.3">
      <c r="A46" s="75"/>
      <c r="B46" s="76"/>
      <c r="C46" s="77"/>
      <c r="D46" s="78"/>
      <c r="E46" s="76"/>
      <c r="F46" s="76"/>
      <c r="G46" s="76"/>
      <c r="H46" s="76"/>
      <c r="I46" s="76"/>
      <c r="J46" s="76"/>
      <c r="K46" s="79"/>
      <c r="L46" s="79"/>
      <c r="M46" s="79"/>
      <c r="N46" s="76"/>
      <c r="O46" s="80"/>
      <c r="P46" s="81"/>
      <c r="Q46" s="80"/>
      <c r="R46" s="76"/>
      <c r="S46" s="76"/>
      <c r="T46" s="79"/>
      <c r="U46" s="79"/>
      <c r="V46" s="76"/>
      <c r="W46" s="79"/>
      <c r="X46" s="79"/>
      <c r="Y46" s="79"/>
      <c r="Z46" s="76"/>
      <c r="AA46" s="80"/>
      <c r="AB46" s="81"/>
      <c r="AC46" s="80"/>
      <c r="AD46" s="79"/>
      <c r="AE46" s="76"/>
      <c r="AF46" s="76"/>
      <c r="AG46" s="76"/>
    </row>
  </sheetData>
  <conditionalFormatting sqref="E4:E10 I3 I5:I10 M3:M4 M6:M10 Q3:Q5 Q7:Q10 U3:U6 U8:U10 Y3:Y7 Y9:Y10 AC3:AC8 AC10 AG3:AG9">
    <cfRule type="cellIs" dxfId="38" priority="1" stopIfTrue="1" operator="equal">
      <formula>"g"</formula>
    </cfRule>
    <cfRule type="cellIs" dxfId="37" priority="2" stopIfTrue="1" operator="equal">
      <formula>"d"</formula>
    </cfRule>
    <cfRule type="cellIs" dxfId="36" priority="3" stopIfTrue="1" operator="equal">
      <formula>"v"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6" sqref="A6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Szili Balázs</v>
      </c>
      <c r="C2" s="13"/>
      <c r="D2" s="12"/>
      <c r="E2" s="12"/>
      <c r="F2" s="14" t="str">
        <f>A4</f>
        <v>Szendrey Tibor</v>
      </c>
      <c r="G2" s="12"/>
      <c r="H2" s="12"/>
      <c r="I2" s="12"/>
      <c r="J2" s="14" t="str">
        <f>(A5)</f>
        <v>Fülöp Elemér</v>
      </c>
      <c r="K2" s="12"/>
      <c r="L2" s="12"/>
      <c r="M2" s="12"/>
      <c r="N2" s="14" t="str">
        <f>(A6)</f>
        <v>Kondor Gábor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2" t="s">
        <v>8</v>
      </c>
      <c r="B3" s="24"/>
      <c r="C3" s="25"/>
      <c r="D3" s="25"/>
      <c r="E3" s="25"/>
      <c r="F3" s="26">
        <v>3</v>
      </c>
      <c r="G3" s="29">
        <f>(N14)</f>
        <v>2</v>
      </c>
      <c r="H3" s="29">
        <f>(P14)</f>
        <v>2</v>
      </c>
      <c r="I3" s="28" t="str">
        <f>IF(G3=".","-",IF(G3&gt;H3,"g",IF(G3=H3,"d","v")))</f>
        <v>d</v>
      </c>
      <c r="J3" s="26">
        <v>2</v>
      </c>
      <c r="K3" s="29">
        <f>(N11)</f>
        <v>0</v>
      </c>
      <c r="L3" s="29">
        <f>(P11)</f>
        <v>1</v>
      </c>
      <c r="M3" s="28" t="str">
        <f>IF(K3=".","-",IF(K3&gt;L3,"g",IF(K3=L3,"d","v")))</f>
        <v>v</v>
      </c>
      <c r="N3" s="26">
        <v>1</v>
      </c>
      <c r="O3" s="29">
        <f>(N8)</f>
        <v>4</v>
      </c>
      <c r="P3" s="29">
        <f>(P8)</f>
        <v>2</v>
      </c>
      <c r="Q3" s="28" t="str">
        <f>IF(O3=".","-",IF(O3&gt;P3,"g",IF(O3=P3,"d","v")))</f>
        <v>g</v>
      </c>
      <c r="R3" s="30"/>
      <c r="S3" s="31">
        <f>SUM(T3:V3)</f>
        <v>3</v>
      </c>
      <c r="T3" s="32">
        <f>COUNTIF(B3:Q3,"g")</f>
        <v>1</v>
      </c>
      <c r="U3" s="32">
        <f>COUNTIF(B3:Q3,"d")</f>
        <v>1</v>
      </c>
      <c r="V3" s="32">
        <f>COUNTIF(B3:Q3,"v")</f>
        <v>1</v>
      </c>
      <c r="W3" s="33">
        <f>SUM(IF(G3&lt;&gt;".",G3)+IF(K3&lt;&gt;".",K3)+IF(O3&lt;&gt;".",O3))</f>
        <v>6</v>
      </c>
      <c r="X3" s="33">
        <f>SUM(IF(H3&lt;&gt;".",H3)+IF(L3&lt;&gt;".",L3)+IF(P3&lt;&gt;".",P3))</f>
        <v>5</v>
      </c>
      <c r="Y3" s="34">
        <f>SUM(T3*3+U3*1)</f>
        <v>4</v>
      </c>
      <c r="Z3" s="106"/>
      <c r="AA3" s="36">
        <f>RANK(Y3,$Y$3:$Y$6,0)</f>
        <v>2</v>
      </c>
      <c r="AB3" s="107"/>
      <c r="AC3" s="38">
        <f>SUM(W3-X3)</f>
        <v>1</v>
      </c>
    </row>
    <row r="4" spans="1:29" ht="15.75" x14ac:dyDescent="0.25">
      <c r="A4" s="2" t="s">
        <v>1</v>
      </c>
      <c r="B4" s="39">
        <v>3</v>
      </c>
      <c r="C4" s="27">
        <f>(P14)</f>
        <v>2</v>
      </c>
      <c r="D4" s="27">
        <f>(N14)</f>
        <v>2</v>
      </c>
      <c r="E4" s="40" t="str">
        <f>IF(C4=".","-",IF(C4&gt;D4,"g",IF(C4=D4,"d","v")))</f>
        <v>d</v>
      </c>
      <c r="F4" s="41"/>
      <c r="G4" s="42"/>
      <c r="H4" s="42"/>
      <c r="I4" s="42"/>
      <c r="J4" s="39">
        <v>1</v>
      </c>
      <c r="K4" s="27">
        <f>(N9)</f>
        <v>1</v>
      </c>
      <c r="L4" s="27">
        <f>(P9)</f>
        <v>5</v>
      </c>
      <c r="M4" s="40" t="str">
        <f>IF(K4=".","-",IF(K4&gt;L4,"g",IF(K4=L4,"d","v")))</f>
        <v>v</v>
      </c>
      <c r="N4" s="39">
        <v>2</v>
      </c>
      <c r="O4" s="27">
        <f>(N12)</f>
        <v>4</v>
      </c>
      <c r="P4" s="27">
        <f>(P12)</f>
        <v>0</v>
      </c>
      <c r="Q4" s="40" t="str">
        <f>IF(O4=".","-",IF(O4&gt;P4,"g",IF(O4=P4,"d","v")))</f>
        <v>g</v>
      </c>
      <c r="R4" s="43"/>
      <c r="S4" s="44">
        <f>SUM(T4:V4)</f>
        <v>3</v>
      </c>
      <c r="T4" s="45">
        <f>COUNTIF(B4:Q4,"g")</f>
        <v>1</v>
      </c>
      <c r="U4" s="45">
        <f>COUNTIF(B4:Q4,"d")</f>
        <v>1</v>
      </c>
      <c r="V4" s="45">
        <f>COUNTIF(B4:Q4,"v")</f>
        <v>1</v>
      </c>
      <c r="W4" s="33">
        <f>SUM(IF(C4&lt;&gt;".",C4)+IF(K4&lt;&gt;".",K4)+IF(O4&lt;&gt;".",O4))</f>
        <v>7</v>
      </c>
      <c r="X4" s="33">
        <f>SUM(IF(D4&lt;&gt;".",D4)+IF(L4&lt;&gt;".",L4)+IF(P4&lt;&gt;".",P4))</f>
        <v>7</v>
      </c>
      <c r="Y4" s="46">
        <f>SUM(T4*3+U4*1)</f>
        <v>4</v>
      </c>
      <c r="Z4" s="106"/>
      <c r="AA4" s="36">
        <v>3</v>
      </c>
      <c r="AB4" s="107"/>
      <c r="AC4" s="38">
        <f>SUM(W4-X4)</f>
        <v>0</v>
      </c>
    </row>
    <row r="5" spans="1:29" ht="15.75" x14ac:dyDescent="0.25">
      <c r="A5" s="2" t="s">
        <v>0</v>
      </c>
      <c r="B5" s="39">
        <v>2</v>
      </c>
      <c r="C5" s="27">
        <f>(P11)</f>
        <v>1</v>
      </c>
      <c r="D5" s="27">
        <f>(N11)</f>
        <v>0</v>
      </c>
      <c r="E5" s="40" t="str">
        <f>IF(C5=".","-",IF(C5&gt;D5,"g",IF(C5=D5,"d","v")))</f>
        <v>g</v>
      </c>
      <c r="F5" s="39">
        <v>1</v>
      </c>
      <c r="G5" s="27">
        <f>(P9)</f>
        <v>5</v>
      </c>
      <c r="H5" s="27">
        <f>(N9)</f>
        <v>1</v>
      </c>
      <c r="I5" s="40" t="str">
        <f>IF(G5=".","-",IF(G5&gt;H5,"g",IF(G5=H5,"d","v")))</f>
        <v>g</v>
      </c>
      <c r="J5" s="41"/>
      <c r="K5" s="42"/>
      <c r="L5" s="42"/>
      <c r="M5" s="42"/>
      <c r="N5" s="39">
        <v>3</v>
      </c>
      <c r="O5" s="27">
        <f>(N15)</f>
        <v>0</v>
      </c>
      <c r="P5" s="27">
        <f>(P15)</f>
        <v>1</v>
      </c>
      <c r="Q5" s="40" t="str">
        <f>IF(O5=".","-",IF(O5&gt;P5,"g",IF(O5=P5,"d","v")))</f>
        <v>v</v>
      </c>
      <c r="R5" s="43"/>
      <c r="S5" s="44">
        <f>SUM(T5:V5)</f>
        <v>3</v>
      </c>
      <c r="T5" s="45">
        <f>COUNTIF(B5:Q5,"g")</f>
        <v>2</v>
      </c>
      <c r="U5" s="45">
        <f>COUNTIF(B5:Q5,"d")</f>
        <v>0</v>
      </c>
      <c r="V5" s="45">
        <f>COUNTIF(B5:Q5,"v")</f>
        <v>1</v>
      </c>
      <c r="W5" s="33">
        <f>SUM(IF(G5&lt;&gt;".",G5)+IF(C5&lt;&gt;".",C5)+IF(O5&lt;&gt;".",O5))</f>
        <v>6</v>
      </c>
      <c r="X5" s="33">
        <f>SUM(IF(H5&lt;&gt;".",H5)+IF(D5&lt;&gt;".",D5)+IF(P5&lt;&gt;".",P5))</f>
        <v>2</v>
      </c>
      <c r="Y5" s="46">
        <f>SUM(T5*3+U5*1)</f>
        <v>6</v>
      </c>
      <c r="Z5" s="108"/>
      <c r="AA5" s="36">
        <f>RANK(Y5,$Y$3:$Y$6,0)</f>
        <v>1</v>
      </c>
      <c r="AB5" s="107"/>
      <c r="AC5" s="38">
        <f>SUM(W5-X5)</f>
        <v>4</v>
      </c>
    </row>
    <row r="6" spans="1:29" s="59" customFormat="1" ht="16.5" thickBot="1" x14ac:dyDescent="0.3">
      <c r="A6" s="48" t="s">
        <v>18</v>
      </c>
      <c r="B6" s="49">
        <v>1</v>
      </c>
      <c r="C6" s="50">
        <f>(P8)</f>
        <v>2</v>
      </c>
      <c r="D6" s="50">
        <f>(N8)</f>
        <v>4</v>
      </c>
      <c r="E6" s="51" t="str">
        <f>IF(C6=".","-",IF(C6&gt;D6,"g",IF(C6=D6,"d","v")))</f>
        <v>v</v>
      </c>
      <c r="F6" s="49">
        <v>2</v>
      </c>
      <c r="G6" s="50">
        <f>(P12)</f>
        <v>0</v>
      </c>
      <c r="H6" s="50">
        <f>(N12)</f>
        <v>4</v>
      </c>
      <c r="I6" s="51" t="str">
        <f>IF(G6=".","-",IF(G6&gt;H6,"g",IF(G6=H6,"d","v")))</f>
        <v>v</v>
      </c>
      <c r="J6" s="49">
        <v>3</v>
      </c>
      <c r="K6" s="50">
        <f>(P15)</f>
        <v>1</v>
      </c>
      <c r="L6" s="50">
        <f>(N15)</f>
        <v>0</v>
      </c>
      <c r="M6" s="51" t="str">
        <f>IF(K6=".","-",IF(K6&gt;L6,"g",IF(K6=L6,"d","v")))</f>
        <v>g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1</v>
      </c>
      <c r="U6" s="55">
        <f>COUNTIF(B6:Q6,"d")</f>
        <v>0</v>
      </c>
      <c r="V6" s="55">
        <f>COUNTIF(B6:Q6,"v")</f>
        <v>2</v>
      </c>
      <c r="W6" s="56">
        <f>SUM(IF(G6&lt;&gt;".",G6)+IF(K6&lt;&gt;".",K6)+IF(C6&lt;&gt;".",C6))</f>
        <v>3</v>
      </c>
      <c r="X6" s="56">
        <f>SUM(IF(H6&lt;&gt;".",H6)+IF(L6&lt;&gt;".",L6)+IF(D6&lt;&gt;".",D6))</f>
        <v>8</v>
      </c>
      <c r="Y6" s="57">
        <f>SUM(T6*3+U6*1)</f>
        <v>3</v>
      </c>
      <c r="Z6" s="106"/>
      <c r="AA6" s="58">
        <f>RANK(Y6,$Y$3:$Y$6,0)</f>
        <v>4</v>
      </c>
      <c r="AB6" s="107"/>
      <c r="AC6" s="38">
        <f>SUM(W6-X6)</f>
        <v>-5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Szili Balázs</v>
      </c>
      <c r="M8" s="70"/>
      <c r="N8" s="72">
        <v>4</v>
      </c>
      <c r="O8" s="100" t="s">
        <v>56</v>
      </c>
      <c r="P8" s="72">
        <v>2</v>
      </c>
      <c r="S8" s="110" t="str">
        <f>($A$6)</f>
        <v>Kondor Gábor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A4</f>
        <v>Szendrey Tibor</v>
      </c>
      <c r="N9" s="72">
        <v>1</v>
      </c>
      <c r="O9" s="100" t="s">
        <v>56</v>
      </c>
      <c r="P9" s="72">
        <v>5</v>
      </c>
      <c r="R9" s="59"/>
      <c r="S9" s="110" t="str">
        <f>($A$5)</f>
        <v>Fülöp Elemér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Szili Balázs</v>
      </c>
      <c r="N11" s="72">
        <v>0</v>
      </c>
      <c r="O11" s="100" t="s">
        <v>56</v>
      </c>
      <c r="P11" s="72">
        <v>1</v>
      </c>
      <c r="R11" s="59"/>
      <c r="S11" s="110" t="str">
        <f>($A$5)</f>
        <v>Fülöp Elemér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A4</f>
        <v>Szendrey Tibor</v>
      </c>
      <c r="N12" s="72">
        <v>4</v>
      </c>
      <c r="O12" s="100" t="s">
        <v>56</v>
      </c>
      <c r="P12" s="72">
        <v>0</v>
      </c>
      <c r="R12" s="59"/>
      <c r="S12" s="110" t="str">
        <f>($A$6)</f>
        <v>Kondor Gábor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Szili Balázs</v>
      </c>
      <c r="N14" s="72">
        <v>2</v>
      </c>
      <c r="O14" s="100" t="s">
        <v>56</v>
      </c>
      <c r="P14" s="72">
        <v>2</v>
      </c>
      <c r="R14" s="59"/>
      <c r="S14" s="110" t="str">
        <f>A4</f>
        <v>Szendrey Tibor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Fülöp Elemér</v>
      </c>
      <c r="N15" s="72">
        <v>0</v>
      </c>
      <c r="O15" s="100" t="s">
        <v>56</v>
      </c>
      <c r="P15" s="72">
        <v>1</v>
      </c>
      <c r="R15" s="59"/>
      <c r="S15" s="110" t="str">
        <f>($A$6)</f>
        <v>Kondor Gábor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hyperlinks>
    <hyperlink ref="B31" r:id="rId1" display="http://www.asztalifutball.hu/index.php"/>
    <hyperlink ref="G28" r:id="rId2" display="carver@freemail.hu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workbookViewId="0">
      <selection activeCell="A4" sqref="A4"/>
    </sheetView>
  </sheetViews>
  <sheetFormatPr defaultColWidth="3" defaultRowHeight="15" x14ac:dyDescent="0.25"/>
  <cols>
    <col min="1" max="1" width="21.28515625" bestFit="1" customWidth="1"/>
    <col min="2" max="17" width="2.85546875" customWidth="1"/>
    <col min="18" max="18" width="1.42578125" customWidth="1"/>
    <col min="19" max="24" width="3" customWidth="1"/>
    <col min="25" max="25" width="3.85546875" bestFit="1" customWidth="1"/>
    <col min="26" max="26" width="1" customWidth="1"/>
    <col min="27" max="27" width="3" customWidth="1"/>
    <col min="28" max="28" width="1" customWidth="1"/>
    <col min="257" max="257" width="21.28515625" bestFit="1" customWidth="1"/>
    <col min="258" max="273" width="2.85546875" customWidth="1"/>
    <col min="274" max="274" width="1.42578125" customWidth="1"/>
    <col min="275" max="280" width="3" customWidth="1"/>
    <col min="281" max="281" width="3.85546875" bestFit="1" customWidth="1"/>
    <col min="282" max="282" width="1" customWidth="1"/>
    <col min="283" max="283" width="3" customWidth="1"/>
    <col min="284" max="284" width="1" customWidth="1"/>
    <col min="513" max="513" width="21.28515625" bestFit="1" customWidth="1"/>
    <col min="514" max="529" width="2.85546875" customWidth="1"/>
    <col min="530" max="530" width="1.42578125" customWidth="1"/>
    <col min="531" max="536" width="3" customWidth="1"/>
    <col min="537" max="537" width="3.85546875" bestFit="1" customWidth="1"/>
    <col min="538" max="538" width="1" customWidth="1"/>
    <col min="539" max="539" width="3" customWidth="1"/>
    <col min="540" max="540" width="1" customWidth="1"/>
    <col min="769" max="769" width="21.28515625" bestFit="1" customWidth="1"/>
    <col min="770" max="785" width="2.85546875" customWidth="1"/>
    <col min="786" max="786" width="1.42578125" customWidth="1"/>
    <col min="787" max="792" width="3" customWidth="1"/>
    <col min="793" max="793" width="3.85546875" bestFit="1" customWidth="1"/>
    <col min="794" max="794" width="1" customWidth="1"/>
    <col min="795" max="795" width="3" customWidth="1"/>
    <col min="796" max="796" width="1" customWidth="1"/>
    <col min="1025" max="1025" width="21.28515625" bestFit="1" customWidth="1"/>
    <col min="1026" max="1041" width="2.85546875" customWidth="1"/>
    <col min="1042" max="1042" width="1.42578125" customWidth="1"/>
    <col min="1043" max="1048" width="3" customWidth="1"/>
    <col min="1049" max="1049" width="3.85546875" bestFit="1" customWidth="1"/>
    <col min="1050" max="1050" width="1" customWidth="1"/>
    <col min="1051" max="1051" width="3" customWidth="1"/>
    <col min="1052" max="1052" width="1" customWidth="1"/>
    <col min="1281" max="1281" width="21.28515625" bestFit="1" customWidth="1"/>
    <col min="1282" max="1297" width="2.85546875" customWidth="1"/>
    <col min="1298" max="1298" width="1.42578125" customWidth="1"/>
    <col min="1299" max="1304" width="3" customWidth="1"/>
    <col min="1305" max="1305" width="3.85546875" bestFit="1" customWidth="1"/>
    <col min="1306" max="1306" width="1" customWidth="1"/>
    <col min="1307" max="1307" width="3" customWidth="1"/>
    <col min="1308" max="1308" width="1" customWidth="1"/>
    <col min="1537" max="1537" width="21.28515625" bestFit="1" customWidth="1"/>
    <col min="1538" max="1553" width="2.85546875" customWidth="1"/>
    <col min="1554" max="1554" width="1.42578125" customWidth="1"/>
    <col min="1555" max="1560" width="3" customWidth="1"/>
    <col min="1561" max="1561" width="3.85546875" bestFit="1" customWidth="1"/>
    <col min="1562" max="1562" width="1" customWidth="1"/>
    <col min="1563" max="1563" width="3" customWidth="1"/>
    <col min="1564" max="1564" width="1" customWidth="1"/>
    <col min="1793" max="1793" width="21.28515625" bestFit="1" customWidth="1"/>
    <col min="1794" max="1809" width="2.85546875" customWidth="1"/>
    <col min="1810" max="1810" width="1.42578125" customWidth="1"/>
    <col min="1811" max="1816" width="3" customWidth="1"/>
    <col min="1817" max="1817" width="3.85546875" bestFit="1" customWidth="1"/>
    <col min="1818" max="1818" width="1" customWidth="1"/>
    <col min="1819" max="1819" width="3" customWidth="1"/>
    <col min="1820" max="1820" width="1" customWidth="1"/>
    <col min="2049" max="2049" width="21.28515625" bestFit="1" customWidth="1"/>
    <col min="2050" max="2065" width="2.85546875" customWidth="1"/>
    <col min="2066" max="2066" width="1.42578125" customWidth="1"/>
    <col min="2067" max="2072" width="3" customWidth="1"/>
    <col min="2073" max="2073" width="3.85546875" bestFit="1" customWidth="1"/>
    <col min="2074" max="2074" width="1" customWidth="1"/>
    <col min="2075" max="2075" width="3" customWidth="1"/>
    <col min="2076" max="2076" width="1" customWidth="1"/>
    <col min="2305" max="2305" width="21.28515625" bestFit="1" customWidth="1"/>
    <col min="2306" max="2321" width="2.85546875" customWidth="1"/>
    <col min="2322" max="2322" width="1.42578125" customWidth="1"/>
    <col min="2323" max="2328" width="3" customWidth="1"/>
    <col min="2329" max="2329" width="3.85546875" bestFit="1" customWidth="1"/>
    <col min="2330" max="2330" width="1" customWidth="1"/>
    <col min="2331" max="2331" width="3" customWidth="1"/>
    <col min="2332" max="2332" width="1" customWidth="1"/>
    <col min="2561" max="2561" width="21.28515625" bestFit="1" customWidth="1"/>
    <col min="2562" max="2577" width="2.85546875" customWidth="1"/>
    <col min="2578" max="2578" width="1.42578125" customWidth="1"/>
    <col min="2579" max="2584" width="3" customWidth="1"/>
    <col min="2585" max="2585" width="3.85546875" bestFit="1" customWidth="1"/>
    <col min="2586" max="2586" width="1" customWidth="1"/>
    <col min="2587" max="2587" width="3" customWidth="1"/>
    <col min="2588" max="2588" width="1" customWidth="1"/>
    <col min="2817" max="2817" width="21.28515625" bestFit="1" customWidth="1"/>
    <col min="2818" max="2833" width="2.85546875" customWidth="1"/>
    <col min="2834" max="2834" width="1.42578125" customWidth="1"/>
    <col min="2835" max="2840" width="3" customWidth="1"/>
    <col min="2841" max="2841" width="3.85546875" bestFit="1" customWidth="1"/>
    <col min="2842" max="2842" width="1" customWidth="1"/>
    <col min="2843" max="2843" width="3" customWidth="1"/>
    <col min="2844" max="2844" width="1" customWidth="1"/>
    <col min="3073" max="3073" width="21.28515625" bestFit="1" customWidth="1"/>
    <col min="3074" max="3089" width="2.85546875" customWidth="1"/>
    <col min="3090" max="3090" width="1.42578125" customWidth="1"/>
    <col min="3091" max="3096" width="3" customWidth="1"/>
    <col min="3097" max="3097" width="3.85546875" bestFit="1" customWidth="1"/>
    <col min="3098" max="3098" width="1" customWidth="1"/>
    <col min="3099" max="3099" width="3" customWidth="1"/>
    <col min="3100" max="3100" width="1" customWidth="1"/>
    <col min="3329" max="3329" width="21.28515625" bestFit="1" customWidth="1"/>
    <col min="3330" max="3345" width="2.85546875" customWidth="1"/>
    <col min="3346" max="3346" width="1.42578125" customWidth="1"/>
    <col min="3347" max="3352" width="3" customWidth="1"/>
    <col min="3353" max="3353" width="3.85546875" bestFit="1" customWidth="1"/>
    <col min="3354" max="3354" width="1" customWidth="1"/>
    <col min="3355" max="3355" width="3" customWidth="1"/>
    <col min="3356" max="3356" width="1" customWidth="1"/>
    <col min="3585" max="3585" width="21.28515625" bestFit="1" customWidth="1"/>
    <col min="3586" max="3601" width="2.85546875" customWidth="1"/>
    <col min="3602" max="3602" width="1.42578125" customWidth="1"/>
    <col min="3603" max="3608" width="3" customWidth="1"/>
    <col min="3609" max="3609" width="3.85546875" bestFit="1" customWidth="1"/>
    <col min="3610" max="3610" width="1" customWidth="1"/>
    <col min="3611" max="3611" width="3" customWidth="1"/>
    <col min="3612" max="3612" width="1" customWidth="1"/>
    <col min="3841" max="3841" width="21.28515625" bestFit="1" customWidth="1"/>
    <col min="3842" max="3857" width="2.85546875" customWidth="1"/>
    <col min="3858" max="3858" width="1.42578125" customWidth="1"/>
    <col min="3859" max="3864" width="3" customWidth="1"/>
    <col min="3865" max="3865" width="3.85546875" bestFit="1" customWidth="1"/>
    <col min="3866" max="3866" width="1" customWidth="1"/>
    <col min="3867" max="3867" width="3" customWidth="1"/>
    <col min="3868" max="3868" width="1" customWidth="1"/>
    <col min="4097" max="4097" width="21.28515625" bestFit="1" customWidth="1"/>
    <col min="4098" max="4113" width="2.85546875" customWidth="1"/>
    <col min="4114" max="4114" width="1.42578125" customWidth="1"/>
    <col min="4115" max="4120" width="3" customWidth="1"/>
    <col min="4121" max="4121" width="3.85546875" bestFit="1" customWidth="1"/>
    <col min="4122" max="4122" width="1" customWidth="1"/>
    <col min="4123" max="4123" width="3" customWidth="1"/>
    <col min="4124" max="4124" width="1" customWidth="1"/>
    <col min="4353" max="4353" width="21.28515625" bestFit="1" customWidth="1"/>
    <col min="4354" max="4369" width="2.85546875" customWidth="1"/>
    <col min="4370" max="4370" width="1.42578125" customWidth="1"/>
    <col min="4371" max="4376" width="3" customWidth="1"/>
    <col min="4377" max="4377" width="3.85546875" bestFit="1" customWidth="1"/>
    <col min="4378" max="4378" width="1" customWidth="1"/>
    <col min="4379" max="4379" width="3" customWidth="1"/>
    <col min="4380" max="4380" width="1" customWidth="1"/>
    <col min="4609" max="4609" width="21.28515625" bestFit="1" customWidth="1"/>
    <col min="4610" max="4625" width="2.85546875" customWidth="1"/>
    <col min="4626" max="4626" width="1.42578125" customWidth="1"/>
    <col min="4627" max="4632" width="3" customWidth="1"/>
    <col min="4633" max="4633" width="3.85546875" bestFit="1" customWidth="1"/>
    <col min="4634" max="4634" width="1" customWidth="1"/>
    <col min="4635" max="4635" width="3" customWidth="1"/>
    <col min="4636" max="4636" width="1" customWidth="1"/>
    <col min="4865" max="4865" width="21.28515625" bestFit="1" customWidth="1"/>
    <col min="4866" max="4881" width="2.85546875" customWidth="1"/>
    <col min="4882" max="4882" width="1.42578125" customWidth="1"/>
    <col min="4883" max="4888" width="3" customWidth="1"/>
    <col min="4889" max="4889" width="3.85546875" bestFit="1" customWidth="1"/>
    <col min="4890" max="4890" width="1" customWidth="1"/>
    <col min="4891" max="4891" width="3" customWidth="1"/>
    <col min="4892" max="4892" width="1" customWidth="1"/>
    <col min="5121" max="5121" width="21.28515625" bestFit="1" customWidth="1"/>
    <col min="5122" max="5137" width="2.85546875" customWidth="1"/>
    <col min="5138" max="5138" width="1.42578125" customWidth="1"/>
    <col min="5139" max="5144" width="3" customWidth="1"/>
    <col min="5145" max="5145" width="3.85546875" bestFit="1" customWidth="1"/>
    <col min="5146" max="5146" width="1" customWidth="1"/>
    <col min="5147" max="5147" width="3" customWidth="1"/>
    <col min="5148" max="5148" width="1" customWidth="1"/>
    <col min="5377" max="5377" width="21.28515625" bestFit="1" customWidth="1"/>
    <col min="5378" max="5393" width="2.85546875" customWidth="1"/>
    <col min="5394" max="5394" width="1.42578125" customWidth="1"/>
    <col min="5395" max="5400" width="3" customWidth="1"/>
    <col min="5401" max="5401" width="3.85546875" bestFit="1" customWidth="1"/>
    <col min="5402" max="5402" width="1" customWidth="1"/>
    <col min="5403" max="5403" width="3" customWidth="1"/>
    <col min="5404" max="5404" width="1" customWidth="1"/>
    <col min="5633" max="5633" width="21.28515625" bestFit="1" customWidth="1"/>
    <col min="5634" max="5649" width="2.85546875" customWidth="1"/>
    <col min="5650" max="5650" width="1.42578125" customWidth="1"/>
    <col min="5651" max="5656" width="3" customWidth="1"/>
    <col min="5657" max="5657" width="3.85546875" bestFit="1" customWidth="1"/>
    <col min="5658" max="5658" width="1" customWidth="1"/>
    <col min="5659" max="5659" width="3" customWidth="1"/>
    <col min="5660" max="5660" width="1" customWidth="1"/>
    <col min="5889" max="5889" width="21.28515625" bestFit="1" customWidth="1"/>
    <col min="5890" max="5905" width="2.85546875" customWidth="1"/>
    <col min="5906" max="5906" width="1.42578125" customWidth="1"/>
    <col min="5907" max="5912" width="3" customWidth="1"/>
    <col min="5913" max="5913" width="3.85546875" bestFit="1" customWidth="1"/>
    <col min="5914" max="5914" width="1" customWidth="1"/>
    <col min="5915" max="5915" width="3" customWidth="1"/>
    <col min="5916" max="5916" width="1" customWidth="1"/>
    <col min="6145" max="6145" width="21.28515625" bestFit="1" customWidth="1"/>
    <col min="6146" max="6161" width="2.85546875" customWidth="1"/>
    <col min="6162" max="6162" width="1.42578125" customWidth="1"/>
    <col min="6163" max="6168" width="3" customWidth="1"/>
    <col min="6169" max="6169" width="3.85546875" bestFit="1" customWidth="1"/>
    <col min="6170" max="6170" width="1" customWidth="1"/>
    <col min="6171" max="6171" width="3" customWidth="1"/>
    <col min="6172" max="6172" width="1" customWidth="1"/>
    <col min="6401" max="6401" width="21.28515625" bestFit="1" customWidth="1"/>
    <col min="6402" max="6417" width="2.85546875" customWidth="1"/>
    <col min="6418" max="6418" width="1.42578125" customWidth="1"/>
    <col min="6419" max="6424" width="3" customWidth="1"/>
    <col min="6425" max="6425" width="3.85546875" bestFit="1" customWidth="1"/>
    <col min="6426" max="6426" width="1" customWidth="1"/>
    <col min="6427" max="6427" width="3" customWidth="1"/>
    <col min="6428" max="6428" width="1" customWidth="1"/>
    <col min="6657" max="6657" width="21.28515625" bestFit="1" customWidth="1"/>
    <col min="6658" max="6673" width="2.85546875" customWidth="1"/>
    <col min="6674" max="6674" width="1.42578125" customWidth="1"/>
    <col min="6675" max="6680" width="3" customWidth="1"/>
    <col min="6681" max="6681" width="3.85546875" bestFit="1" customWidth="1"/>
    <col min="6682" max="6682" width="1" customWidth="1"/>
    <col min="6683" max="6683" width="3" customWidth="1"/>
    <col min="6684" max="6684" width="1" customWidth="1"/>
    <col min="6913" max="6913" width="21.28515625" bestFit="1" customWidth="1"/>
    <col min="6914" max="6929" width="2.85546875" customWidth="1"/>
    <col min="6930" max="6930" width="1.42578125" customWidth="1"/>
    <col min="6931" max="6936" width="3" customWidth="1"/>
    <col min="6937" max="6937" width="3.85546875" bestFit="1" customWidth="1"/>
    <col min="6938" max="6938" width="1" customWidth="1"/>
    <col min="6939" max="6939" width="3" customWidth="1"/>
    <col min="6940" max="6940" width="1" customWidth="1"/>
    <col min="7169" max="7169" width="21.28515625" bestFit="1" customWidth="1"/>
    <col min="7170" max="7185" width="2.85546875" customWidth="1"/>
    <col min="7186" max="7186" width="1.42578125" customWidth="1"/>
    <col min="7187" max="7192" width="3" customWidth="1"/>
    <col min="7193" max="7193" width="3.85546875" bestFit="1" customWidth="1"/>
    <col min="7194" max="7194" width="1" customWidth="1"/>
    <col min="7195" max="7195" width="3" customWidth="1"/>
    <col min="7196" max="7196" width="1" customWidth="1"/>
    <col min="7425" max="7425" width="21.28515625" bestFit="1" customWidth="1"/>
    <col min="7426" max="7441" width="2.85546875" customWidth="1"/>
    <col min="7442" max="7442" width="1.42578125" customWidth="1"/>
    <col min="7443" max="7448" width="3" customWidth="1"/>
    <col min="7449" max="7449" width="3.85546875" bestFit="1" customWidth="1"/>
    <col min="7450" max="7450" width="1" customWidth="1"/>
    <col min="7451" max="7451" width="3" customWidth="1"/>
    <col min="7452" max="7452" width="1" customWidth="1"/>
    <col min="7681" max="7681" width="21.28515625" bestFit="1" customWidth="1"/>
    <col min="7682" max="7697" width="2.85546875" customWidth="1"/>
    <col min="7698" max="7698" width="1.42578125" customWidth="1"/>
    <col min="7699" max="7704" width="3" customWidth="1"/>
    <col min="7705" max="7705" width="3.85546875" bestFit="1" customWidth="1"/>
    <col min="7706" max="7706" width="1" customWidth="1"/>
    <col min="7707" max="7707" width="3" customWidth="1"/>
    <col min="7708" max="7708" width="1" customWidth="1"/>
    <col min="7937" max="7937" width="21.28515625" bestFit="1" customWidth="1"/>
    <col min="7938" max="7953" width="2.85546875" customWidth="1"/>
    <col min="7954" max="7954" width="1.42578125" customWidth="1"/>
    <col min="7955" max="7960" width="3" customWidth="1"/>
    <col min="7961" max="7961" width="3.85546875" bestFit="1" customWidth="1"/>
    <col min="7962" max="7962" width="1" customWidth="1"/>
    <col min="7963" max="7963" width="3" customWidth="1"/>
    <col min="7964" max="7964" width="1" customWidth="1"/>
    <col min="8193" max="8193" width="21.28515625" bestFit="1" customWidth="1"/>
    <col min="8194" max="8209" width="2.85546875" customWidth="1"/>
    <col min="8210" max="8210" width="1.42578125" customWidth="1"/>
    <col min="8211" max="8216" width="3" customWidth="1"/>
    <col min="8217" max="8217" width="3.85546875" bestFit="1" customWidth="1"/>
    <col min="8218" max="8218" width="1" customWidth="1"/>
    <col min="8219" max="8219" width="3" customWidth="1"/>
    <col min="8220" max="8220" width="1" customWidth="1"/>
    <col min="8449" max="8449" width="21.28515625" bestFit="1" customWidth="1"/>
    <col min="8450" max="8465" width="2.85546875" customWidth="1"/>
    <col min="8466" max="8466" width="1.42578125" customWidth="1"/>
    <col min="8467" max="8472" width="3" customWidth="1"/>
    <col min="8473" max="8473" width="3.85546875" bestFit="1" customWidth="1"/>
    <col min="8474" max="8474" width="1" customWidth="1"/>
    <col min="8475" max="8475" width="3" customWidth="1"/>
    <col min="8476" max="8476" width="1" customWidth="1"/>
    <col min="8705" max="8705" width="21.28515625" bestFit="1" customWidth="1"/>
    <col min="8706" max="8721" width="2.85546875" customWidth="1"/>
    <col min="8722" max="8722" width="1.42578125" customWidth="1"/>
    <col min="8723" max="8728" width="3" customWidth="1"/>
    <col min="8729" max="8729" width="3.85546875" bestFit="1" customWidth="1"/>
    <col min="8730" max="8730" width="1" customWidth="1"/>
    <col min="8731" max="8731" width="3" customWidth="1"/>
    <col min="8732" max="8732" width="1" customWidth="1"/>
    <col min="8961" max="8961" width="21.28515625" bestFit="1" customWidth="1"/>
    <col min="8962" max="8977" width="2.85546875" customWidth="1"/>
    <col min="8978" max="8978" width="1.42578125" customWidth="1"/>
    <col min="8979" max="8984" width="3" customWidth="1"/>
    <col min="8985" max="8985" width="3.85546875" bestFit="1" customWidth="1"/>
    <col min="8986" max="8986" width="1" customWidth="1"/>
    <col min="8987" max="8987" width="3" customWidth="1"/>
    <col min="8988" max="8988" width="1" customWidth="1"/>
    <col min="9217" max="9217" width="21.28515625" bestFit="1" customWidth="1"/>
    <col min="9218" max="9233" width="2.85546875" customWidth="1"/>
    <col min="9234" max="9234" width="1.42578125" customWidth="1"/>
    <col min="9235" max="9240" width="3" customWidth="1"/>
    <col min="9241" max="9241" width="3.85546875" bestFit="1" customWidth="1"/>
    <col min="9242" max="9242" width="1" customWidth="1"/>
    <col min="9243" max="9243" width="3" customWidth="1"/>
    <col min="9244" max="9244" width="1" customWidth="1"/>
    <col min="9473" max="9473" width="21.28515625" bestFit="1" customWidth="1"/>
    <col min="9474" max="9489" width="2.85546875" customWidth="1"/>
    <col min="9490" max="9490" width="1.42578125" customWidth="1"/>
    <col min="9491" max="9496" width="3" customWidth="1"/>
    <col min="9497" max="9497" width="3.85546875" bestFit="1" customWidth="1"/>
    <col min="9498" max="9498" width="1" customWidth="1"/>
    <col min="9499" max="9499" width="3" customWidth="1"/>
    <col min="9500" max="9500" width="1" customWidth="1"/>
    <col min="9729" max="9729" width="21.28515625" bestFit="1" customWidth="1"/>
    <col min="9730" max="9745" width="2.85546875" customWidth="1"/>
    <col min="9746" max="9746" width="1.42578125" customWidth="1"/>
    <col min="9747" max="9752" width="3" customWidth="1"/>
    <col min="9753" max="9753" width="3.85546875" bestFit="1" customWidth="1"/>
    <col min="9754" max="9754" width="1" customWidth="1"/>
    <col min="9755" max="9755" width="3" customWidth="1"/>
    <col min="9756" max="9756" width="1" customWidth="1"/>
    <col min="9985" max="9985" width="21.28515625" bestFit="1" customWidth="1"/>
    <col min="9986" max="10001" width="2.85546875" customWidth="1"/>
    <col min="10002" max="10002" width="1.42578125" customWidth="1"/>
    <col min="10003" max="10008" width="3" customWidth="1"/>
    <col min="10009" max="10009" width="3.85546875" bestFit="1" customWidth="1"/>
    <col min="10010" max="10010" width="1" customWidth="1"/>
    <col min="10011" max="10011" width="3" customWidth="1"/>
    <col min="10012" max="10012" width="1" customWidth="1"/>
    <col min="10241" max="10241" width="21.28515625" bestFit="1" customWidth="1"/>
    <col min="10242" max="10257" width="2.85546875" customWidth="1"/>
    <col min="10258" max="10258" width="1.42578125" customWidth="1"/>
    <col min="10259" max="10264" width="3" customWidth="1"/>
    <col min="10265" max="10265" width="3.85546875" bestFit="1" customWidth="1"/>
    <col min="10266" max="10266" width="1" customWidth="1"/>
    <col min="10267" max="10267" width="3" customWidth="1"/>
    <col min="10268" max="10268" width="1" customWidth="1"/>
    <col min="10497" max="10497" width="21.28515625" bestFit="1" customWidth="1"/>
    <col min="10498" max="10513" width="2.85546875" customWidth="1"/>
    <col min="10514" max="10514" width="1.42578125" customWidth="1"/>
    <col min="10515" max="10520" width="3" customWidth="1"/>
    <col min="10521" max="10521" width="3.85546875" bestFit="1" customWidth="1"/>
    <col min="10522" max="10522" width="1" customWidth="1"/>
    <col min="10523" max="10523" width="3" customWidth="1"/>
    <col min="10524" max="10524" width="1" customWidth="1"/>
    <col min="10753" max="10753" width="21.28515625" bestFit="1" customWidth="1"/>
    <col min="10754" max="10769" width="2.85546875" customWidth="1"/>
    <col min="10770" max="10770" width="1.42578125" customWidth="1"/>
    <col min="10771" max="10776" width="3" customWidth="1"/>
    <col min="10777" max="10777" width="3.85546875" bestFit="1" customWidth="1"/>
    <col min="10778" max="10778" width="1" customWidth="1"/>
    <col min="10779" max="10779" width="3" customWidth="1"/>
    <col min="10780" max="10780" width="1" customWidth="1"/>
    <col min="11009" max="11009" width="21.28515625" bestFit="1" customWidth="1"/>
    <col min="11010" max="11025" width="2.85546875" customWidth="1"/>
    <col min="11026" max="11026" width="1.42578125" customWidth="1"/>
    <col min="11027" max="11032" width="3" customWidth="1"/>
    <col min="11033" max="11033" width="3.85546875" bestFit="1" customWidth="1"/>
    <col min="11034" max="11034" width="1" customWidth="1"/>
    <col min="11035" max="11035" width="3" customWidth="1"/>
    <col min="11036" max="11036" width="1" customWidth="1"/>
    <col min="11265" max="11265" width="21.28515625" bestFit="1" customWidth="1"/>
    <col min="11266" max="11281" width="2.85546875" customWidth="1"/>
    <col min="11282" max="11282" width="1.42578125" customWidth="1"/>
    <col min="11283" max="11288" width="3" customWidth="1"/>
    <col min="11289" max="11289" width="3.85546875" bestFit="1" customWidth="1"/>
    <col min="11290" max="11290" width="1" customWidth="1"/>
    <col min="11291" max="11291" width="3" customWidth="1"/>
    <col min="11292" max="11292" width="1" customWidth="1"/>
    <col min="11521" max="11521" width="21.28515625" bestFit="1" customWidth="1"/>
    <col min="11522" max="11537" width="2.85546875" customWidth="1"/>
    <col min="11538" max="11538" width="1.42578125" customWidth="1"/>
    <col min="11539" max="11544" width="3" customWidth="1"/>
    <col min="11545" max="11545" width="3.85546875" bestFit="1" customWidth="1"/>
    <col min="11546" max="11546" width="1" customWidth="1"/>
    <col min="11547" max="11547" width="3" customWidth="1"/>
    <col min="11548" max="11548" width="1" customWidth="1"/>
    <col min="11777" max="11777" width="21.28515625" bestFit="1" customWidth="1"/>
    <col min="11778" max="11793" width="2.85546875" customWidth="1"/>
    <col min="11794" max="11794" width="1.42578125" customWidth="1"/>
    <col min="11795" max="11800" width="3" customWidth="1"/>
    <col min="11801" max="11801" width="3.85546875" bestFit="1" customWidth="1"/>
    <col min="11802" max="11802" width="1" customWidth="1"/>
    <col min="11803" max="11803" width="3" customWidth="1"/>
    <col min="11804" max="11804" width="1" customWidth="1"/>
    <col min="12033" max="12033" width="21.28515625" bestFit="1" customWidth="1"/>
    <col min="12034" max="12049" width="2.85546875" customWidth="1"/>
    <col min="12050" max="12050" width="1.42578125" customWidth="1"/>
    <col min="12051" max="12056" width="3" customWidth="1"/>
    <col min="12057" max="12057" width="3.85546875" bestFit="1" customWidth="1"/>
    <col min="12058" max="12058" width="1" customWidth="1"/>
    <col min="12059" max="12059" width="3" customWidth="1"/>
    <col min="12060" max="12060" width="1" customWidth="1"/>
    <col min="12289" max="12289" width="21.28515625" bestFit="1" customWidth="1"/>
    <col min="12290" max="12305" width="2.85546875" customWidth="1"/>
    <col min="12306" max="12306" width="1.42578125" customWidth="1"/>
    <col min="12307" max="12312" width="3" customWidth="1"/>
    <col min="12313" max="12313" width="3.85546875" bestFit="1" customWidth="1"/>
    <col min="12314" max="12314" width="1" customWidth="1"/>
    <col min="12315" max="12315" width="3" customWidth="1"/>
    <col min="12316" max="12316" width="1" customWidth="1"/>
    <col min="12545" max="12545" width="21.28515625" bestFit="1" customWidth="1"/>
    <col min="12546" max="12561" width="2.85546875" customWidth="1"/>
    <col min="12562" max="12562" width="1.42578125" customWidth="1"/>
    <col min="12563" max="12568" width="3" customWidth="1"/>
    <col min="12569" max="12569" width="3.85546875" bestFit="1" customWidth="1"/>
    <col min="12570" max="12570" width="1" customWidth="1"/>
    <col min="12571" max="12571" width="3" customWidth="1"/>
    <col min="12572" max="12572" width="1" customWidth="1"/>
    <col min="12801" max="12801" width="21.28515625" bestFit="1" customWidth="1"/>
    <col min="12802" max="12817" width="2.85546875" customWidth="1"/>
    <col min="12818" max="12818" width="1.42578125" customWidth="1"/>
    <col min="12819" max="12824" width="3" customWidth="1"/>
    <col min="12825" max="12825" width="3.85546875" bestFit="1" customWidth="1"/>
    <col min="12826" max="12826" width="1" customWidth="1"/>
    <col min="12827" max="12827" width="3" customWidth="1"/>
    <col min="12828" max="12828" width="1" customWidth="1"/>
    <col min="13057" max="13057" width="21.28515625" bestFit="1" customWidth="1"/>
    <col min="13058" max="13073" width="2.85546875" customWidth="1"/>
    <col min="13074" max="13074" width="1.42578125" customWidth="1"/>
    <col min="13075" max="13080" width="3" customWidth="1"/>
    <col min="13081" max="13081" width="3.85546875" bestFit="1" customWidth="1"/>
    <col min="13082" max="13082" width="1" customWidth="1"/>
    <col min="13083" max="13083" width="3" customWidth="1"/>
    <col min="13084" max="13084" width="1" customWidth="1"/>
    <col min="13313" max="13313" width="21.28515625" bestFit="1" customWidth="1"/>
    <col min="13314" max="13329" width="2.85546875" customWidth="1"/>
    <col min="13330" max="13330" width="1.42578125" customWidth="1"/>
    <col min="13331" max="13336" width="3" customWidth="1"/>
    <col min="13337" max="13337" width="3.85546875" bestFit="1" customWidth="1"/>
    <col min="13338" max="13338" width="1" customWidth="1"/>
    <col min="13339" max="13339" width="3" customWidth="1"/>
    <col min="13340" max="13340" width="1" customWidth="1"/>
    <col min="13569" max="13569" width="21.28515625" bestFit="1" customWidth="1"/>
    <col min="13570" max="13585" width="2.85546875" customWidth="1"/>
    <col min="13586" max="13586" width="1.42578125" customWidth="1"/>
    <col min="13587" max="13592" width="3" customWidth="1"/>
    <col min="13593" max="13593" width="3.85546875" bestFit="1" customWidth="1"/>
    <col min="13594" max="13594" width="1" customWidth="1"/>
    <col min="13595" max="13595" width="3" customWidth="1"/>
    <col min="13596" max="13596" width="1" customWidth="1"/>
    <col min="13825" max="13825" width="21.28515625" bestFit="1" customWidth="1"/>
    <col min="13826" max="13841" width="2.85546875" customWidth="1"/>
    <col min="13842" max="13842" width="1.42578125" customWidth="1"/>
    <col min="13843" max="13848" width="3" customWidth="1"/>
    <col min="13849" max="13849" width="3.85546875" bestFit="1" customWidth="1"/>
    <col min="13850" max="13850" width="1" customWidth="1"/>
    <col min="13851" max="13851" width="3" customWidth="1"/>
    <col min="13852" max="13852" width="1" customWidth="1"/>
    <col min="14081" max="14081" width="21.28515625" bestFit="1" customWidth="1"/>
    <col min="14082" max="14097" width="2.85546875" customWidth="1"/>
    <col min="14098" max="14098" width="1.42578125" customWidth="1"/>
    <col min="14099" max="14104" width="3" customWidth="1"/>
    <col min="14105" max="14105" width="3.85546875" bestFit="1" customWidth="1"/>
    <col min="14106" max="14106" width="1" customWidth="1"/>
    <col min="14107" max="14107" width="3" customWidth="1"/>
    <col min="14108" max="14108" width="1" customWidth="1"/>
    <col min="14337" max="14337" width="21.28515625" bestFit="1" customWidth="1"/>
    <col min="14338" max="14353" width="2.85546875" customWidth="1"/>
    <col min="14354" max="14354" width="1.42578125" customWidth="1"/>
    <col min="14355" max="14360" width="3" customWidth="1"/>
    <col min="14361" max="14361" width="3.85546875" bestFit="1" customWidth="1"/>
    <col min="14362" max="14362" width="1" customWidth="1"/>
    <col min="14363" max="14363" width="3" customWidth="1"/>
    <col min="14364" max="14364" width="1" customWidth="1"/>
    <col min="14593" max="14593" width="21.28515625" bestFit="1" customWidth="1"/>
    <col min="14594" max="14609" width="2.85546875" customWidth="1"/>
    <col min="14610" max="14610" width="1.42578125" customWidth="1"/>
    <col min="14611" max="14616" width="3" customWidth="1"/>
    <col min="14617" max="14617" width="3.85546875" bestFit="1" customWidth="1"/>
    <col min="14618" max="14618" width="1" customWidth="1"/>
    <col min="14619" max="14619" width="3" customWidth="1"/>
    <col min="14620" max="14620" width="1" customWidth="1"/>
    <col min="14849" max="14849" width="21.28515625" bestFit="1" customWidth="1"/>
    <col min="14850" max="14865" width="2.85546875" customWidth="1"/>
    <col min="14866" max="14866" width="1.42578125" customWidth="1"/>
    <col min="14867" max="14872" width="3" customWidth="1"/>
    <col min="14873" max="14873" width="3.85546875" bestFit="1" customWidth="1"/>
    <col min="14874" max="14874" width="1" customWidth="1"/>
    <col min="14875" max="14875" width="3" customWidth="1"/>
    <col min="14876" max="14876" width="1" customWidth="1"/>
    <col min="15105" max="15105" width="21.28515625" bestFit="1" customWidth="1"/>
    <col min="15106" max="15121" width="2.85546875" customWidth="1"/>
    <col min="15122" max="15122" width="1.42578125" customWidth="1"/>
    <col min="15123" max="15128" width="3" customWidth="1"/>
    <col min="15129" max="15129" width="3.85546875" bestFit="1" customWidth="1"/>
    <col min="15130" max="15130" width="1" customWidth="1"/>
    <col min="15131" max="15131" width="3" customWidth="1"/>
    <col min="15132" max="15132" width="1" customWidth="1"/>
    <col min="15361" max="15361" width="21.28515625" bestFit="1" customWidth="1"/>
    <col min="15362" max="15377" width="2.85546875" customWidth="1"/>
    <col min="15378" max="15378" width="1.42578125" customWidth="1"/>
    <col min="15379" max="15384" width="3" customWidth="1"/>
    <col min="15385" max="15385" width="3.85546875" bestFit="1" customWidth="1"/>
    <col min="15386" max="15386" width="1" customWidth="1"/>
    <col min="15387" max="15387" width="3" customWidth="1"/>
    <col min="15388" max="15388" width="1" customWidth="1"/>
    <col min="15617" max="15617" width="21.28515625" bestFit="1" customWidth="1"/>
    <col min="15618" max="15633" width="2.85546875" customWidth="1"/>
    <col min="15634" max="15634" width="1.42578125" customWidth="1"/>
    <col min="15635" max="15640" width="3" customWidth="1"/>
    <col min="15641" max="15641" width="3.85546875" bestFit="1" customWidth="1"/>
    <col min="15642" max="15642" width="1" customWidth="1"/>
    <col min="15643" max="15643" width="3" customWidth="1"/>
    <col min="15644" max="15644" width="1" customWidth="1"/>
    <col min="15873" max="15873" width="21.28515625" bestFit="1" customWidth="1"/>
    <col min="15874" max="15889" width="2.85546875" customWidth="1"/>
    <col min="15890" max="15890" width="1.42578125" customWidth="1"/>
    <col min="15891" max="15896" width="3" customWidth="1"/>
    <col min="15897" max="15897" width="3.85546875" bestFit="1" customWidth="1"/>
    <col min="15898" max="15898" width="1" customWidth="1"/>
    <col min="15899" max="15899" width="3" customWidth="1"/>
    <col min="15900" max="15900" width="1" customWidth="1"/>
    <col min="16129" max="16129" width="21.28515625" bestFit="1" customWidth="1"/>
    <col min="16130" max="16145" width="2.85546875" customWidth="1"/>
    <col min="16146" max="16146" width="1.42578125" customWidth="1"/>
    <col min="16147" max="16152" width="3" customWidth="1"/>
    <col min="16153" max="16153" width="3.85546875" bestFit="1" customWidth="1"/>
    <col min="16154" max="16154" width="1" customWidth="1"/>
    <col min="16155" max="16155" width="3" customWidth="1"/>
    <col min="16156" max="16156" width="1" customWidth="1"/>
  </cols>
  <sheetData>
    <row r="1" spans="1:29" ht="16.5" thickBot="1" x14ac:dyDescent="0.3">
      <c r="A1" s="6" t="s">
        <v>43</v>
      </c>
      <c r="S1" s="7">
        <v>36892</v>
      </c>
      <c r="T1" s="8"/>
      <c r="U1" s="8"/>
      <c r="V1" s="8"/>
      <c r="W1" s="8"/>
      <c r="X1" s="8"/>
      <c r="Y1" s="8"/>
      <c r="AA1" s="9"/>
      <c r="AB1" s="9"/>
      <c r="AC1" s="10"/>
    </row>
    <row r="2" spans="1:29" ht="33" customHeight="1" thickTop="1" thickBot="1" x14ac:dyDescent="0.3">
      <c r="A2" s="11" t="s">
        <v>44</v>
      </c>
      <c r="B2" s="12" t="str">
        <f>(A3)</f>
        <v>Mészáros György</v>
      </c>
      <c r="C2" s="13"/>
      <c r="D2" s="12"/>
      <c r="E2" s="12"/>
      <c r="F2" s="14" t="str">
        <f>(A4)</f>
        <v>Bodó Attila</v>
      </c>
      <c r="G2" s="12"/>
      <c r="H2" s="12"/>
      <c r="I2" s="12"/>
      <c r="J2" s="14" t="str">
        <f>(A5)</f>
        <v>Lukács Viktor</v>
      </c>
      <c r="K2" s="12"/>
      <c r="L2" s="12"/>
      <c r="M2" s="12"/>
      <c r="N2" s="14" t="str">
        <f>(A6)</f>
        <v>Lukács László</v>
      </c>
      <c r="O2" s="12"/>
      <c r="P2" s="12"/>
      <c r="Q2" s="12"/>
      <c r="R2" s="15"/>
      <c r="S2" s="102" t="s">
        <v>45</v>
      </c>
      <c r="T2" s="17" t="s">
        <v>46</v>
      </c>
      <c r="U2" s="17" t="s">
        <v>47</v>
      </c>
      <c r="V2" s="17" t="s">
        <v>48</v>
      </c>
      <c r="W2" s="18" t="s">
        <v>49</v>
      </c>
      <c r="X2" s="18" t="s">
        <v>50</v>
      </c>
      <c r="Y2" s="103" t="s">
        <v>51</v>
      </c>
      <c r="Z2" s="104"/>
      <c r="AA2" s="21" t="s">
        <v>52</v>
      </c>
      <c r="AB2" s="105"/>
      <c r="AC2" s="23" t="s">
        <v>53</v>
      </c>
    </row>
    <row r="3" spans="1:29" ht="16.5" thickTop="1" x14ac:dyDescent="0.25">
      <c r="A3" s="90" t="s">
        <v>16</v>
      </c>
      <c r="B3" s="24"/>
      <c r="C3" s="25"/>
      <c r="D3" s="25"/>
      <c r="E3" s="25"/>
      <c r="F3" s="26">
        <v>3</v>
      </c>
      <c r="G3" s="29">
        <f>(N14)</f>
        <v>0</v>
      </c>
      <c r="H3" s="29">
        <f>(P14)</f>
        <v>2</v>
      </c>
      <c r="I3" s="28" t="str">
        <f>IF(G3=".","-",IF(G3&gt;H3,"g",IF(G3=H3,"d","v")))</f>
        <v>v</v>
      </c>
      <c r="J3" s="26">
        <v>2</v>
      </c>
      <c r="K3" s="29">
        <f>(N11)</f>
        <v>1</v>
      </c>
      <c r="L3" s="29">
        <f>(P11)</f>
        <v>4</v>
      </c>
      <c r="M3" s="28" t="str">
        <f>IF(K3=".","-",IF(K3&gt;L3,"g",IF(K3=L3,"d","v")))</f>
        <v>v</v>
      </c>
      <c r="N3" s="26">
        <v>1</v>
      </c>
      <c r="O3" s="29">
        <f>(N8)</f>
        <v>1</v>
      </c>
      <c r="P3" s="29">
        <f>(P8)</f>
        <v>3</v>
      </c>
      <c r="Q3" s="28" t="str">
        <f>IF(O3=".","-",IF(O3&gt;P3,"g",IF(O3=P3,"d","v")))</f>
        <v>v</v>
      </c>
      <c r="R3" s="30"/>
      <c r="S3" s="31">
        <f>SUM(T3:V3)</f>
        <v>3</v>
      </c>
      <c r="T3" s="32">
        <f>COUNTIF(B3:Q3,"g")</f>
        <v>0</v>
      </c>
      <c r="U3" s="32">
        <f>COUNTIF(B3:Q3,"d")</f>
        <v>0</v>
      </c>
      <c r="V3" s="32">
        <f>COUNTIF(B3:Q3,"v")</f>
        <v>3</v>
      </c>
      <c r="W3" s="33">
        <f>SUM(IF(G3&lt;&gt;".",G3)+IF(K3&lt;&gt;".",K3)+IF(O3&lt;&gt;".",O3))</f>
        <v>2</v>
      </c>
      <c r="X3" s="33">
        <f>SUM(IF(H3&lt;&gt;".",H3)+IF(L3&lt;&gt;".",L3)+IF(P3&lt;&gt;".",P3))</f>
        <v>9</v>
      </c>
      <c r="Y3" s="34">
        <f>SUM(T3*3+U3*1)</f>
        <v>0</v>
      </c>
      <c r="Z3" s="106"/>
      <c r="AA3" s="36">
        <f>RANK(Y3,$Y$3:$Y$6,0)</f>
        <v>4</v>
      </c>
      <c r="AB3" s="107"/>
      <c r="AC3" s="38">
        <f>SUM(W3-X3)</f>
        <v>-7</v>
      </c>
    </row>
    <row r="4" spans="1:29" ht="15.75" x14ac:dyDescent="0.25">
      <c r="A4" s="92" t="s">
        <v>22</v>
      </c>
      <c r="B4" s="39">
        <v>3</v>
      </c>
      <c r="C4" s="27">
        <f>(P14)</f>
        <v>2</v>
      </c>
      <c r="D4" s="27">
        <f>(N14)</f>
        <v>0</v>
      </c>
      <c r="E4" s="40" t="str">
        <f>IF(C4=".","-",IF(C4&gt;D4,"g",IF(C4=D4,"d","v")))</f>
        <v>g</v>
      </c>
      <c r="F4" s="41"/>
      <c r="G4" s="42"/>
      <c r="H4" s="42"/>
      <c r="I4" s="42"/>
      <c r="J4" s="39">
        <v>1</v>
      </c>
      <c r="K4" s="27">
        <f>(N9)</f>
        <v>0</v>
      </c>
      <c r="L4" s="27">
        <f>(P9)</f>
        <v>0</v>
      </c>
      <c r="M4" s="40" t="str">
        <f>IF(K4=".","-",IF(K4&gt;L4,"g",IF(K4=L4,"d","v")))</f>
        <v>d</v>
      </c>
      <c r="N4" s="39">
        <v>2</v>
      </c>
      <c r="O4" s="27">
        <f>(N12)</f>
        <v>0</v>
      </c>
      <c r="P4" s="27">
        <f>(P12)</f>
        <v>0</v>
      </c>
      <c r="Q4" s="40" t="str">
        <f>IF(O4=".","-",IF(O4&gt;P4,"g",IF(O4=P4,"d","v")))</f>
        <v>d</v>
      </c>
      <c r="R4" s="43"/>
      <c r="S4" s="44">
        <f>SUM(T4:V4)</f>
        <v>3</v>
      </c>
      <c r="T4" s="45">
        <f>COUNTIF(B4:Q4,"g")</f>
        <v>1</v>
      </c>
      <c r="U4" s="45">
        <f>COUNTIF(B4:Q4,"d")</f>
        <v>2</v>
      </c>
      <c r="V4" s="45">
        <f>COUNTIF(B4:Q4,"v")</f>
        <v>0</v>
      </c>
      <c r="W4" s="33">
        <f>SUM(IF(C4&lt;&gt;".",C4)+IF(K4&lt;&gt;".",K4)+IF(O4&lt;&gt;".",O4))</f>
        <v>2</v>
      </c>
      <c r="X4" s="33">
        <f>SUM(IF(D4&lt;&gt;".",D4)+IF(L4&lt;&gt;".",L4)+IF(P4&lt;&gt;".",P4))</f>
        <v>0</v>
      </c>
      <c r="Y4" s="46">
        <f>SUM(T4*3+U4*1)</f>
        <v>5</v>
      </c>
      <c r="Z4" s="106"/>
      <c r="AA4" s="36">
        <f>RANK(Y4,$Y$3:$Y$6,0)</f>
        <v>1</v>
      </c>
      <c r="AB4" s="107"/>
      <c r="AC4" s="38">
        <f>SUM(W4-X4)</f>
        <v>2</v>
      </c>
    </row>
    <row r="5" spans="1:29" ht="15.75" x14ac:dyDescent="0.25">
      <c r="A5" s="4" t="s">
        <v>24</v>
      </c>
      <c r="B5" s="39">
        <v>2</v>
      </c>
      <c r="C5" s="27">
        <f>(P11)</f>
        <v>4</v>
      </c>
      <c r="D5" s="27">
        <f>(N11)</f>
        <v>1</v>
      </c>
      <c r="E5" s="40" t="str">
        <f>IF(C5=".","-",IF(C5&gt;D5,"g",IF(C5=D5,"d","v")))</f>
        <v>g</v>
      </c>
      <c r="F5" s="39">
        <v>1</v>
      </c>
      <c r="G5" s="27">
        <f>(P9)</f>
        <v>0</v>
      </c>
      <c r="H5" s="27">
        <f>(N9)</f>
        <v>0</v>
      </c>
      <c r="I5" s="40" t="str">
        <f>IF(G5=".","-",IF(G5&gt;H5,"g",IF(G5=H5,"d","v")))</f>
        <v>d</v>
      </c>
      <c r="J5" s="41"/>
      <c r="K5" s="42"/>
      <c r="L5" s="42"/>
      <c r="M5" s="42"/>
      <c r="N5" s="39">
        <v>3</v>
      </c>
      <c r="O5" s="27">
        <f>(N15)</f>
        <v>1</v>
      </c>
      <c r="P5" s="27">
        <f>(P15)</f>
        <v>1</v>
      </c>
      <c r="Q5" s="40" t="str">
        <f>IF(O5=".","-",IF(O5&gt;P5,"g",IF(O5=P5,"d","v")))</f>
        <v>d</v>
      </c>
      <c r="R5" s="43"/>
      <c r="S5" s="44">
        <f>SUM(T5:V5)</f>
        <v>3</v>
      </c>
      <c r="T5" s="45">
        <f>COUNTIF(B5:Q5,"g")</f>
        <v>1</v>
      </c>
      <c r="U5" s="45">
        <f>COUNTIF(B5:Q5,"d")</f>
        <v>2</v>
      </c>
      <c r="V5" s="45">
        <f>COUNTIF(B5:Q5,"v")</f>
        <v>0</v>
      </c>
      <c r="W5" s="33">
        <f>SUM(IF(G5&lt;&gt;".",G5)+IF(C5&lt;&gt;".",C5)+IF(O5&lt;&gt;".",O5))</f>
        <v>5</v>
      </c>
      <c r="X5" s="33">
        <f>SUM(IF(H5&lt;&gt;".",H5)+IF(D5&lt;&gt;".",D5)+IF(P5&lt;&gt;".",P5))</f>
        <v>2</v>
      </c>
      <c r="Y5" s="46">
        <f>SUM(T5*3+U5*1)</f>
        <v>5</v>
      </c>
      <c r="Z5" s="108"/>
      <c r="AA5" s="36">
        <f>RANK(Y5,$Y$3:$Y$6,0)</f>
        <v>1</v>
      </c>
      <c r="AB5" s="107"/>
      <c r="AC5" s="38">
        <f>SUM(W5-X5)</f>
        <v>3</v>
      </c>
    </row>
    <row r="6" spans="1:29" s="59" customFormat="1" ht="16.5" thickBot="1" x14ac:dyDescent="0.3">
      <c r="A6" s="113" t="s">
        <v>23</v>
      </c>
      <c r="B6" s="49">
        <v>1</v>
      </c>
      <c r="C6" s="50">
        <f>(P8)</f>
        <v>3</v>
      </c>
      <c r="D6" s="50">
        <f>(N8)</f>
        <v>1</v>
      </c>
      <c r="E6" s="51" t="str">
        <f>IF(C6=".","-",IF(C6&gt;D6,"g",IF(C6=D6,"d","v")))</f>
        <v>g</v>
      </c>
      <c r="F6" s="49">
        <v>2</v>
      </c>
      <c r="G6" s="50">
        <f>(P12)</f>
        <v>0</v>
      </c>
      <c r="H6" s="50">
        <f>(N12)</f>
        <v>0</v>
      </c>
      <c r="I6" s="51" t="str">
        <f>IF(G6=".","-",IF(G6&gt;H6,"g",IF(G6=H6,"d","v")))</f>
        <v>d</v>
      </c>
      <c r="J6" s="49">
        <v>3</v>
      </c>
      <c r="K6" s="50">
        <f>(P15)</f>
        <v>1</v>
      </c>
      <c r="L6" s="50">
        <f>(N15)</f>
        <v>1</v>
      </c>
      <c r="M6" s="51" t="str">
        <f>IF(K6=".","-",IF(K6&gt;L6,"g",IF(K6=L6,"d","v")))</f>
        <v>d</v>
      </c>
      <c r="N6" s="52"/>
      <c r="O6" s="53"/>
      <c r="P6" s="53"/>
      <c r="Q6" s="53"/>
      <c r="R6" s="15"/>
      <c r="S6" s="54">
        <f>SUM(T6:V6)</f>
        <v>3</v>
      </c>
      <c r="T6" s="55">
        <f>COUNTIF(B6:Q6,"g")</f>
        <v>1</v>
      </c>
      <c r="U6" s="55">
        <f>COUNTIF(B6:Q6,"d")</f>
        <v>2</v>
      </c>
      <c r="V6" s="55">
        <f>COUNTIF(B6:Q6,"v")</f>
        <v>0</v>
      </c>
      <c r="W6" s="56">
        <f>SUM(IF(G6&lt;&gt;".",G6)+IF(K6&lt;&gt;".",K6)+IF(C6&lt;&gt;".",C6))</f>
        <v>4</v>
      </c>
      <c r="X6" s="56">
        <f>SUM(IF(H6&lt;&gt;".",H6)+IF(L6&lt;&gt;".",L6)+IF(D6&lt;&gt;".",D6))</f>
        <v>2</v>
      </c>
      <c r="Y6" s="57">
        <f>SUM(T6*3+U6*1)</f>
        <v>5</v>
      </c>
      <c r="Z6" s="106"/>
      <c r="AA6" s="58">
        <f>RANK(Y6,$Y$3:$Y$6,0)</f>
        <v>1</v>
      </c>
      <c r="AB6" s="107"/>
      <c r="AC6" s="38">
        <f>SUM(W6-X6)</f>
        <v>2</v>
      </c>
    </row>
    <row r="7" spans="1:29" s="59" customFormat="1" ht="3.75" customHeight="1" thickTop="1" x14ac:dyDescent="0.25">
      <c r="B7" s="60"/>
      <c r="C7" s="61"/>
      <c r="D7" s="61"/>
      <c r="E7" s="62"/>
      <c r="F7" s="60"/>
      <c r="G7" s="61"/>
      <c r="H7" s="61"/>
      <c r="I7" s="62"/>
      <c r="J7" s="60"/>
      <c r="K7" s="61"/>
      <c r="L7" s="61"/>
      <c r="M7" s="62"/>
      <c r="S7" s="63"/>
      <c r="T7" s="64"/>
      <c r="U7" s="64"/>
      <c r="V7" s="64"/>
      <c r="W7" s="65"/>
      <c r="X7" s="65"/>
      <c r="Y7" s="66"/>
    </row>
    <row r="8" spans="1:29" s="59" customFormat="1" ht="26.25" x14ac:dyDescent="0.3">
      <c r="A8" s="67">
        <v>1</v>
      </c>
      <c r="B8" s="68"/>
      <c r="D8" s="69"/>
      <c r="K8" s="70"/>
      <c r="L8" s="109" t="str">
        <f>($A$3)</f>
        <v>Mészáros György</v>
      </c>
      <c r="M8" s="70"/>
      <c r="N8" s="72">
        <v>1</v>
      </c>
      <c r="O8" s="100" t="s">
        <v>56</v>
      </c>
      <c r="P8" s="72">
        <v>3</v>
      </c>
      <c r="S8" s="110" t="str">
        <f>($A$6)</f>
        <v>Lukács László</v>
      </c>
      <c r="T8" s="69"/>
      <c r="AA8" s="74"/>
      <c r="AB8" s="74"/>
    </row>
    <row r="9" spans="1:29" ht="20.25" x14ac:dyDescent="0.3">
      <c r="A9" s="75"/>
      <c r="B9" s="76"/>
      <c r="E9" s="59"/>
      <c r="F9" s="59"/>
      <c r="G9" s="59"/>
      <c r="H9" s="59"/>
      <c r="I9" s="59"/>
      <c r="J9" s="59"/>
      <c r="L9" s="109" t="str">
        <f>($A$4)</f>
        <v>Bodó Attila</v>
      </c>
      <c r="N9" s="72">
        <v>0</v>
      </c>
      <c r="O9" s="100" t="s">
        <v>56</v>
      </c>
      <c r="P9" s="72">
        <v>0</v>
      </c>
      <c r="R9" s="59"/>
      <c r="S9" s="110" t="str">
        <f>($A$5)</f>
        <v>Lukács Viktor</v>
      </c>
      <c r="U9" s="59"/>
      <c r="V9" s="59"/>
      <c r="W9" s="59"/>
      <c r="X9" s="59"/>
      <c r="Y9" s="59"/>
      <c r="AA9" s="74"/>
      <c r="AB9" s="74"/>
    </row>
    <row r="10" spans="1:29" ht="3.75" customHeight="1" x14ac:dyDescent="0.25">
      <c r="A10" s="75"/>
      <c r="B10" s="76"/>
      <c r="C10" s="77"/>
      <c r="D10" s="78"/>
      <c r="E10" s="76"/>
      <c r="F10" s="76"/>
      <c r="G10" s="76"/>
      <c r="H10" s="76"/>
      <c r="I10" s="76"/>
      <c r="J10" s="76"/>
      <c r="K10" s="79"/>
      <c r="L10" s="79"/>
      <c r="M10" s="79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26.25" x14ac:dyDescent="0.3">
      <c r="A11" s="67">
        <v>2</v>
      </c>
      <c r="B11" s="111"/>
      <c r="D11" s="69"/>
      <c r="E11" s="59"/>
      <c r="F11" s="59"/>
      <c r="G11" s="59"/>
      <c r="H11" s="59"/>
      <c r="I11" s="59"/>
      <c r="J11" s="59"/>
      <c r="L11" s="109" t="str">
        <f>($A$3)</f>
        <v>Mészáros György</v>
      </c>
      <c r="N11" s="72">
        <v>1</v>
      </c>
      <c r="O11" s="100" t="s">
        <v>56</v>
      </c>
      <c r="P11" s="72">
        <v>4</v>
      </c>
      <c r="R11" s="59"/>
      <c r="S11" s="110" t="str">
        <f>($A$5)</f>
        <v>Lukács Viktor</v>
      </c>
      <c r="T11" s="59"/>
      <c r="W11" s="59"/>
      <c r="X11" s="59"/>
      <c r="Y11" s="59"/>
      <c r="AA11" s="74"/>
      <c r="AB11" s="74"/>
    </row>
    <row r="12" spans="1:29" ht="20.25" x14ac:dyDescent="0.3">
      <c r="A12" s="75"/>
      <c r="B12" s="83"/>
      <c r="E12" s="59"/>
      <c r="F12" s="59"/>
      <c r="G12" s="59"/>
      <c r="H12" s="59"/>
      <c r="I12" s="59"/>
      <c r="L12" s="109" t="str">
        <f>($A$4)</f>
        <v>Bodó Attila</v>
      </c>
      <c r="N12" s="72">
        <v>0</v>
      </c>
      <c r="O12" s="100" t="s">
        <v>56</v>
      </c>
      <c r="P12" s="72">
        <v>0</v>
      </c>
      <c r="R12" s="59"/>
      <c r="S12" s="110" t="str">
        <f>($A$6)</f>
        <v>Lukács László</v>
      </c>
      <c r="T12" s="59"/>
      <c r="W12" s="59"/>
      <c r="X12" s="59"/>
      <c r="Y12" s="59"/>
      <c r="AA12" s="74"/>
      <c r="AB12" s="74"/>
    </row>
    <row r="13" spans="1:29" ht="3.75" customHeight="1" x14ac:dyDescent="0.25">
      <c r="A13" s="75"/>
      <c r="B13" s="83"/>
      <c r="C13" s="112"/>
      <c r="D13" s="112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</row>
    <row r="14" spans="1:29" ht="26.25" x14ac:dyDescent="0.3">
      <c r="A14" s="67">
        <v>3</v>
      </c>
      <c r="B14" s="68"/>
      <c r="D14" s="69"/>
      <c r="E14" s="59"/>
      <c r="F14" s="59"/>
      <c r="G14" s="59"/>
      <c r="H14" s="59"/>
      <c r="I14" s="59"/>
      <c r="J14" s="59"/>
      <c r="L14" s="109" t="str">
        <f>($A$3)</f>
        <v>Mészáros György</v>
      </c>
      <c r="N14" s="72">
        <v>0</v>
      </c>
      <c r="O14" s="100" t="s">
        <v>56</v>
      </c>
      <c r="P14" s="72">
        <v>2</v>
      </c>
      <c r="R14" s="59"/>
      <c r="S14" s="110" t="str">
        <f>($A$4)</f>
        <v>Bodó Attila</v>
      </c>
      <c r="T14" s="59"/>
      <c r="U14" s="59"/>
      <c r="V14" s="59"/>
      <c r="W14" s="59"/>
      <c r="X14" s="59"/>
      <c r="Y14" s="59"/>
    </row>
    <row r="15" spans="1:29" ht="20.25" x14ac:dyDescent="0.3">
      <c r="A15" s="75"/>
      <c r="B15" s="76"/>
      <c r="E15" s="59"/>
      <c r="F15" s="59"/>
      <c r="G15" s="59"/>
      <c r="H15" s="59"/>
      <c r="I15" s="59"/>
      <c r="J15" s="59"/>
      <c r="L15" s="109" t="str">
        <f>($A$5)</f>
        <v>Lukács Viktor</v>
      </c>
      <c r="N15" s="72">
        <v>1</v>
      </c>
      <c r="O15" s="100" t="s">
        <v>56</v>
      </c>
      <c r="P15" s="72">
        <v>1</v>
      </c>
      <c r="R15" s="59"/>
      <c r="S15" s="110" t="str">
        <f>($A$6)</f>
        <v>Lukács László</v>
      </c>
      <c r="T15" s="59"/>
      <c r="U15" s="59"/>
      <c r="V15" s="59"/>
      <c r="W15" s="59"/>
      <c r="X15" s="59"/>
      <c r="Y15" s="59"/>
    </row>
    <row r="16" spans="1:29" ht="3.75" customHeight="1" x14ac:dyDescent="0.25">
      <c r="A16" s="75"/>
      <c r="B16" s="76"/>
      <c r="C16" s="77"/>
      <c r="D16" s="78"/>
      <c r="E16" s="76"/>
      <c r="F16" s="76"/>
      <c r="G16" s="76"/>
      <c r="H16" s="76"/>
      <c r="I16" s="76"/>
      <c r="J16" s="76"/>
      <c r="K16" s="79"/>
      <c r="L16" s="79"/>
      <c r="M16" s="79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</sheetData>
  <conditionalFormatting sqref="E4:E6 I3 I5:I6 M3:M4 M6 Q3:Q5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hyperlinks>
    <hyperlink ref="B31" r:id="rId1" display="http://www.asztalifutball.hu/index.php"/>
    <hyperlink ref="G28" r:id="rId2" display="carver@freemail.hu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nevezők</vt:lpstr>
      <vt:lpstr>A</vt:lpstr>
      <vt:lpstr>B</vt:lpstr>
      <vt:lpstr>C</vt:lpstr>
      <vt:lpstr>D</vt:lpstr>
      <vt:lpstr>E</vt:lpstr>
      <vt:lpstr>F</vt:lpstr>
      <vt:lpstr>16 G</vt:lpstr>
      <vt:lpstr>16H</vt:lpstr>
      <vt:lpstr>16 I</vt:lpstr>
      <vt:lpstr>16 J</vt:lpstr>
      <vt:lpstr>Elődöntők, helyosztók</vt:lpstr>
      <vt:lpstr>Munka6</vt:lpstr>
      <vt:lpstr>Munka7</vt:lpstr>
      <vt:lpstr>Munka8</vt:lpstr>
      <vt:lpstr>Munka9</vt:lpstr>
      <vt:lpstr>Munka10</vt:lpstr>
      <vt:lpstr>Munka11</vt:lpstr>
      <vt:lpstr>Munka12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Gyozsán Z</cp:lastModifiedBy>
  <dcterms:created xsi:type="dcterms:W3CDTF">2017-03-31T10:13:19Z</dcterms:created>
  <dcterms:modified xsi:type="dcterms:W3CDTF">2017-04-18T22:32:02Z</dcterms:modified>
</cp:coreProperties>
</file>